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8\Pengeinstitutter\"/>
    </mc:Choice>
  </mc:AlternateContent>
  <workbookProtection workbookPassword="BF77" lockStructure="1"/>
  <bookViews>
    <workbookView xWindow="30" yWindow="90" windowWidth="16170" windowHeight="7485" tabRatio="944" firstSheet="1" activeTab="1"/>
  </bookViews>
  <sheets>
    <sheet name="data gruppetal" sheetId="82" state="hidden" r:id="rId1"/>
    <sheet name="Indholdsfortegnelse" sheetId="78" r:id="rId2"/>
    <sheet name="Tabel 1.1" sheetId="1" r:id="rId3"/>
    <sheet name="Tabel 1.2" sheetId="2" r:id="rId4"/>
    <sheet name="Tabel 2.1" sheetId="3" r:id="rId5"/>
    <sheet name="Tabel 2.2" sheetId="14" r:id="rId6"/>
    <sheet name="Tabel 2.3" sheetId="11" r:id="rId7"/>
    <sheet name="Tabel 2.4" sheetId="4" r:id="rId8"/>
    <sheet name="Tabel 2.5" sheetId="6" r:id="rId9"/>
    <sheet name="Tabel 2.6" sheetId="7" r:id="rId10"/>
    <sheet name="Tabel 2.7" sheetId="8" r:id="rId11"/>
    <sheet name="Tabel 2.8" sheetId="9" r:id="rId12"/>
    <sheet name="Tabel 2.9" sheetId="12" r:id="rId13"/>
    <sheet name="Tabel 2.10" sheetId="13" r:id="rId14"/>
    <sheet name="Tabel 2.11" sheetId="21" r:id="rId15"/>
    <sheet name="Tabel 2.12" sheetId="19" r:id="rId16"/>
    <sheet name="Tabel 2.13" sheetId="23" r:id="rId17"/>
    <sheet name="Tabel 2.14" sheetId="24" r:id="rId18"/>
    <sheet name="Tabel 2.15" sheetId="30" r:id="rId19"/>
    <sheet name="Tabel 2.16" sheetId="29" r:id="rId20"/>
    <sheet name="Tabel 2.17" sheetId="20" r:id="rId21"/>
    <sheet name="Tabel 2.18" sheetId="31" r:id="rId22"/>
    <sheet name="Tabel 2.19" sheetId="17" r:id="rId23"/>
    <sheet name="Tabel 2.20" sheetId="81" r:id="rId24"/>
    <sheet name="Tabel 3.1" sheetId="66" r:id="rId25"/>
    <sheet name="Tabel 3.2" sheetId="67" r:id="rId26"/>
    <sheet name="Tabel 3.3" sheetId="68" r:id="rId27"/>
    <sheet name="Tabel 4.1" sheetId="70" r:id="rId28"/>
    <sheet name="Tabel 4.2" sheetId="71" r:id="rId29"/>
    <sheet name="Tabel 4.3" sheetId="72" r:id="rId30"/>
    <sheet name="Tabel 4.4" sheetId="73" r:id="rId31"/>
    <sheet name="Tabel 4.5" sheetId="74" r:id="rId32"/>
    <sheet name="Tabel 4.6" sheetId="75" r:id="rId33"/>
    <sheet name="Tabel 4.7" sheetId="76" r:id="rId34"/>
    <sheet name="Tabel 4.8" sheetId="77" r:id="rId35"/>
    <sheet name="Bilag 5.1" sheetId="80" r:id="rId36"/>
    <sheet name="Bilag 6.1" sheetId="79" r:id="rId37"/>
    <sheet name="Data gruppe 1-3" sheetId="63" r:id="rId38"/>
    <sheet name="Data gruppe 4" sheetId="64" r:id="rId39"/>
    <sheet name="Data gruppe 6" sheetId="65" r:id="rId40"/>
  </sheets>
  <definedNames>
    <definedName name="_AMO_UniqueIdentifier" localSheetId="36" hidden="1">"'adbd1410-7d40-4006-a9ef-1216183b6871'"</definedName>
    <definedName name="_AMO_UniqueIdentifier" hidden="1">"'9b387aa8-cba4-48ef-9f4b-377d401d7d4c'"</definedName>
    <definedName name="Gr13Data">'Data gruppe 1-3'!$2:$59</definedName>
    <definedName name="Gr13Navn">'Data gruppe 1-3'!$C$2:$C$59</definedName>
    <definedName name="Gr13Var">'Data gruppe 1-3'!$1:$1</definedName>
    <definedName name="Gr4Data">'Data gruppe 4'!$2:$29</definedName>
    <definedName name="Gr4Navn">'Data gruppe 4'!$C$2:$C$29</definedName>
    <definedName name="Gr4Var">'Data gruppe 4'!$1:$1</definedName>
    <definedName name="Gr6Data">'Data gruppe 6'!$2:$5</definedName>
    <definedName name="Gr6Navn">'Data gruppe 6'!$C$2:$C$5</definedName>
    <definedName name="Gr6Var">'Data gruppe 6'!$1:$1</definedName>
    <definedName name="Gruppeliste">'data gruppetal'!$A$1:$A$5</definedName>
    <definedName name="Gruppetal">'data gruppetal'!$A$1:$AHB$5</definedName>
    <definedName name="Gruppevar">'data gruppetal'!$A$1:$AHB$1</definedName>
    <definedName name="sektorData" localSheetId="0">'data gruppetal'!$1:$3</definedName>
    <definedName name="sektorData">#REF!</definedName>
    <definedName name="SektorGrp" localSheetId="0">'data gruppetal'!$A$1:$A$3</definedName>
    <definedName name="SektorGrp">#REF!</definedName>
    <definedName name="SektorVar" localSheetId="0">'data gruppetal'!$1:$1</definedName>
    <definedName name="SektorVar">#REF!</definedName>
    <definedName name="_xlnm.Print_Area" localSheetId="35">'Bilag 5.1'!$A$2:$B$111</definedName>
    <definedName name="_xlnm.Print_Area" localSheetId="36">'Bilag 6.1'!$A$3:$F$54</definedName>
    <definedName name="_xlnm.Print_Area" localSheetId="1">Indholdsfortegnelse!$B$1:$D$66</definedName>
    <definedName name="_xlnm.Print_Area" localSheetId="2">'Tabel 1.1'!$C$2:$E$22</definedName>
    <definedName name="_xlnm.Print_Area" localSheetId="3">'Tabel 1.2'!$C$2:$F$71</definedName>
    <definedName name="_xlnm.Print_Area" localSheetId="4">'Tabel 2.1'!$C$2:$F$55</definedName>
    <definedName name="_xlnm.Print_Area" localSheetId="13">'Tabel 2.10'!$D$2:$G$17</definedName>
    <definedName name="_xlnm.Print_Area" localSheetId="14">'Tabel 2.11'!$D$2:$H$41</definedName>
    <definedName name="_xlnm.Print_Area" localSheetId="15">'Tabel 2.12'!$D$2:$H$31</definedName>
    <definedName name="_xlnm.Print_Area" localSheetId="16">'Tabel 2.13'!$F$2:$L$19</definedName>
    <definedName name="_xlnm.Print_Area" localSheetId="17">'Tabel 2.14'!$F$2:$K$21</definedName>
    <definedName name="_xlnm.Print_Area" localSheetId="18">'Tabel 2.15'!$C$2:$F$21</definedName>
    <definedName name="_xlnm.Print_Area" localSheetId="19">'Tabel 2.16'!$G$2:$L$8</definedName>
    <definedName name="_xlnm.Print_Area" localSheetId="20">'Tabel 2.17'!$E$2:$I$11</definedName>
    <definedName name="_xlnm.Print_Area" localSheetId="21">'Tabel 2.18'!$C$2:$F$48</definedName>
    <definedName name="_xlnm.Print_Area" localSheetId="22">'Tabel 2.19'!$E$2:$I$14</definedName>
    <definedName name="_xlnm.Print_Area" localSheetId="5">'Tabel 2.2'!$C$2:$E$8</definedName>
    <definedName name="_xlnm.Print_Area" localSheetId="23">'Tabel 2.20'!$F$3:$L$22</definedName>
    <definedName name="_xlnm.Print_Area" localSheetId="6">'Tabel 2.3'!$C$2:$E$16</definedName>
    <definedName name="_xlnm.Print_Area" localSheetId="7">'Tabel 2.4'!$D$2:$G$97</definedName>
    <definedName name="_xlnm.Print_Area" localSheetId="8">'Tabel 2.5'!$C$2:$F$36</definedName>
    <definedName name="_xlnm.Print_Area" localSheetId="9">'Tabel 2.6'!$E$2:$J$26</definedName>
    <definedName name="_xlnm.Print_Area" localSheetId="10">'Tabel 2.7'!$D$2:$G$34</definedName>
    <definedName name="_xlnm.Print_Area" localSheetId="11">'Tabel 2.8'!$C$2:$F$29</definedName>
    <definedName name="_xlnm.Print_Area" localSheetId="12">'Tabel 2.9'!$C$2:$E$21</definedName>
    <definedName name="_xlnm.Print_Area" localSheetId="24">'Tabel 3.1'!$C$2:$E$22</definedName>
    <definedName name="_xlnm.Print_Area" localSheetId="25">'Tabel 3.2'!$C$2:$F$71</definedName>
    <definedName name="_xlnm.Print_Area" localSheetId="26">'Tabel 3.3'!$C$2:$E$16</definedName>
    <definedName name="_xlnm.Print_Area" localSheetId="27">'Tabel 4.1'!$C$2:$E$25</definedName>
    <definedName name="_xlnm.Print_Area" localSheetId="28">'Tabel 4.2'!$C$2:$F$74</definedName>
    <definedName name="_xlnm.Print_Area" localSheetId="29">'Tabel 4.3'!$C$2:$E$19</definedName>
    <definedName name="_xlnm.Print_Area" localSheetId="30">'Tabel 4.4'!$C$2:$E$25</definedName>
    <definedName name="_xlnm.Print_Area" localSheetId="31">'Tabel 4.5'!$C$2:$F$74</definedName>
    <definedName name="_xlnm.Print_Area" localSheetId="32">'Tabel 4.6'!$C$2:$E$19</definedName>
    <definedName name="_xlnm.Print_Area" localSheetId="33">'Tabel 4.7'!$C$2:$E$25</definedName>
    <definedName name="_xlnm.Print_Area" localSheetId="34">'Tabel 4.8'!$C$2:$F$74</definedName>
  </definedNames>
  <calcPr calcId="162913"/>
</workbook>
</file>

<file path=xl/calcChain.xml><?xml version="1.0" encoding="utf-8"?>
<calcChain xmlns="http://schemas.openxmlformats.org/spreadsheetml/2006/main">
  <c r="C8" i="81" l="1"/>
  <c r="J8" i="81" s="1"/>
  <c r="D8" i="81"/>
  <c r="K8" i="81" s="1"/>
  <c r="E8" i="81"/>
  <c r="L8" i="81" s="1"/>
  <c r="C10" i="81"/>
  <c r="J10" i="81" s="1"/>
  <c r="D10" i="81"/>
  <c r="K10" i="81" s="1"/>
  <c r="E10" i="81"/>
  <c r="L10" i="81" s="1"/>
  <c r="C11" i="81"/>
  <c r="J11" i="81" s="1"/>
  <c r="D11" i="81"/>
  <c r="K11" i="81" s="1"/>
  <c r="E11" i="81"/>
  <c r="L11" i="81" s="1"/>
  <c r="C12" i="81"/>
  <c r="J12" i="81" s="1"/>
  <c r="D12" i="81"/>
  <c r="K12" i="81" s="1"/>
  <c r="E12" i="81"/>
  <c r="L12" i="81" s="1"/>
  <c r="C13" i="81"/>
  <c r="J13" i="81" s="1"/>
  <c r="D13" i="81"/>
  <c r="K13" i="81" s="1"/>
  <c r="E13" i="81"/>
  <c r="L13" i="81" s="1"/>
  <c r="C14" i="81"/>
  <c r="J14" i="81" s="1"/>
  <c r="D14" i="81"/>
  <c r="K14" i="81" s="1"/>
  <c r="E14" i="81"/>
  <c r="L14" i="81" s="1"/>
  <c r="C15" i="81"/>
  <c r="J15" i="81" s="1"/>
  <c r="D15" i="81"/>
  <c r="K15" i="81" s="1"/>
  <c r="E15" i="81"/>
  <c r="L15" i="81" s="1"/>
  <c r="C16" i="81"/>
  <c r="J16" i="81" s="1"/>
  <c r="D16" i="81"/>
  <c r="K16" i="81" s="1"/>
  <c r="E16" i="81"/>
  <c r="L16" i="81" s="1"/>
  <c r="C17" i="81"/>
  <c r="J17" i="81" s="1"/>
  <c r="D17" i="81"/>
  <c r="K17" i="81" s="1"/>
  <c r="E17" i="81"/>
  <c r="L17" i="81" s="1"/>
  <c r="C18" i="81"/>
  <c r="J18" i="81" s="1"/>
  <c r="D18" i="81"/>
  <c r="K18" i="81" s="1"/>
  <c r="E18" i="81"/>
  <c r="L18" i="81" s="1"/>
  <c r="C19" i="81"/>
  <c r="J19" i="81" s="1"/>
  <c r="D19" i="81"/>
  <c r="K19" i="81" s="1"/>
  <c r="E19" i="81"/>
  <c r="L19" i="81" s="1"/>
  <c r="C20" i="81"/>
  <c r="J20" i="81" s="1"/>
  <c r="D20" i="81"/>
  <c r="K20" i="81" s="1"/>
  <c r="E20" i="81"/>
  <c r="L20" i="81" s="1"/>
  <c r="C21" i="81"/>
  <c r="J21" i="81" s="1"/>
  <c r="D21" i="81"/>
  <c r="K21" i="81" s="1"/>
  <c r="E21" i="81"/>
  <c r="L21" i="81" s="1"/>
  <c r="C22" i="81"/>
  <c r="J22" i="81" s="1"/>
  <c r="D22" i="81"/>
  <c r="K22" i="81" s="1"/>
  <c r="E22" i="81"/>
  <c r="L22" i="81" s="1"/>
  <c r="B10" i="81"/>
  <c r="I10" i="81" s="1"/>
  <c r="B11" i="81"/>
  <c r="I11" i="81" s="1"/>
  <c r="B12" i="81"/>
  <c r="I12" i="81" s="1"/>
  <c r="B13" i="81"/>
  <c r="I13" i="81" s="1"/>
  <c r="B14" i="81"/>
  <c r="I14" i="81" s="1"/>
  <c r="B15" i="81"/>
  <c r="I15" i="81" s="1"/>
  <c r="B16" i="81"/>
  <c r="I16" i="81" s="1"/>
  <c r="B17" i="81"/>
  <c r="I17" i="81" s="1"/>
  <c r="B18" i="81"/>
  <c r="I18" i="81" s="1"/>
  <c r="B19" i="81"/>
  <c r="I19" i="81" s="1"/>
  <c r="B20" i="81"/>
  <c r="I20" i="81" s="1"/>
  <c r="B21" i="81"/>
  <c r="I21" i="81" s="1"/>
  <c r="B22" i="81"/>
  <c r="I22" i="81" s="1"/>
  <c r="B8" i="81"/>
  <c r="I8" i="81" s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5" i="23"/>
  <c r="F11" i="77" l="1"/>
  <c r="F15" i="77"/>
  <c r="F19" i="77"/>
  <c r="F23" i="77"/>
  <c r="F27" i="77"/>
  <c r="E4" i="77"/>
  <c r="E9" i="76"/>
  <c r="E11" i="76"/>
  <c r="E13" i="76"/>
  <c r="E15" i="76"/>
  <c r="E17" i="76"/>
  <c r="E19" i="76"/>
  <c r="E21" i="76"/>
  <c r="E23" i="76"/>
  <c r="E25" i="76"/>
  <c r="E8" i="76"/>
  <c r="D4" i="76"/>
  <c r="B74" i="77"/>
  <c r="F74" i="77" s="1"/>
  <c r="B73" i="77"/>
  <c r="F73" i="77" s="1"/>
  <c r="B72" i="77"/>
  <c r="F72" i="77" s="1"/>
  <c r="B71" i="77"/>
  <c r="F71" i="77" s="1"/>
  <c r="B70" i="77"/>
  <c r="F70" i="77" s="1"/>
  <c r="B69" i="77"/>
  <c r="F69" i="77" s="1"/>
  <c r="B68" i="77"/>
  <c r="F68" i="77" s="1"/>
  <c r="B67" i="77"/>
  <c r="F67" i="77" s="1"/>
  <c r="B66" i="77"/>
  <c r="F66" i="77" s="1"/>
  <c r="B65" i="77"/>
  <c r="F65" i="77" s="1"/>
  <c r="B64" i="77"/>
  <c r="F64" i="77" s="1"/>
  <c r="B63" i="77"/>
  <c r="F63" i="77" s="1"/>
  <c r="B62" i="77"/>
  <c r="F62" i="77" s="1"/>
  <c r="B61" i="77"/>
  <c r="F61" i="77" s="1"/>
  <c r="B60" i="77"/>
  <c r="F60" i="77" s="1"/>
  <c r="B59" i="77"/>
  <c r="F59" i="77" s="1"/>
  <c r="B56" i="77"/>
  <c r="F56" i="77" s="1"/>
  <c r="B53" i="77"/>
  <c r="F53" i="77" s="1"/>
  <c r="B52" i="77"/>
  <c r="F52" i="77" s="1"/>
  <c r="B51" i="77"/>
  <c r="F51" i="77" s="1"/>
  <c r="B50" i="77"/>
  <c r="F50" i="77" s="1"/>
  <c r="B49" i="77"/>
  <c r="F49" i="77" s="1"/>
  <c r="B48" i="77"/>
  <c r="F48" i="77" s="1"/>
  <c r="B45" i="77"/>
  <c r="F45" i="77" s="1"/>
  <c r="B44" i="77"/>
  <c r="F44" i="77" s="1"/>
  <c r="B43" i="77"/>
  <c r="F43" i="77" s="1"/>
  <c r="B42" i="77"/>
  <c r="F42" i="77" s="1"/>
  <c r="B41" i="77"/>
  <c r="F41" i="77" s="1"/>
  <c r="B40" i="77"/>
  <c r="F40" i="77" s="1"/>
  <c r="B39" i="77"/>
  <c r="F39" i="77" s="1"/>
  <c r="B38" i="77"/>
  <c r="F38" i="77" s="1"/>
  <c r="B37" i="77"/>
  <c r="F37" i="77" s="1"/>
  <c r="B36" i="77"/>
  <c r="F36" i="77" s="1"/>
  <c r="B35" i="77"/>
  <c r="F35" i="77" s="1"/>
  <c r="B30" i="77"/>
  <c r="F30" i="77" s="1"/>
  <c r="B29" i="77"/>
  <c r="F29" i="77" s="1"/>
  <c r="B28" i="77"/>
  <c r="F28" i="77" s="1"/>
  <c r="B27" i="77"/>
  <c r="B26" i="77"/>
  <c r="F26" i="77" s="1"/>
  <c r="B25" i="77"/>
  <c r="F25" i="77" s="1"/>
  <c r="B24" i="77"/>
  <c r="F24" i="77" s="1"/>
  <c r="B23" i="77"/>
  <c r="B22" i="77"/>
  <c r="F22" i="77" s="1"/>
  <c r="B21" i="77"/>
  <c r="F21" i="77" s="1"/>
  <c r="B20" i="77"/>
  <c r="F20" i="77" s="1"/>
  <c r="B19" i="77"/>
  <c r="B18" i="77"/>
  <c r="F18" i="77" s="1"/>
  <c r="B17" i="77"/>
  <c r="F17" i="77" s="1"/>
  <c r="B16" i="77"/>
  <c r="F16" i="77" s="1"/>
  <c r="B15" i="77"/>
  <c r="B14" i="77"/>
  <c r="F14" i="77" s="1"/>
  <c r="B13" i="77"/>
  <c r="F13" i="77" s="1"/>
  <c r="B12" i="77"/>
  <c r="F12" i="77" s="1"/>
  <c r="B11" i="77"/>
  <c r="B10" i="77"/>
  <c r="F10" i="77" s="1"/>
  <c r="B9" i="77"/>
  <c r="F9" i="77" s="1"/>
  <c r="B25" i="76"/>
  <c r="B24" i="76"/>
  <c r="E24" i="76" s="1"/>
  <c r="B23" i="76"/>
  <c r="B22" i="76"/>
  <c r="E22" i="76" s="1"/>
  <c r="B21" i="76"/>
  <c r="B20" i="76"/>
  <c r="E20" i="76" s="1"/>
  <c r="B19" i="76"/>
  <c r="B18" i="76"/>
  <c r="E18" i="76" s="1"/>
  <c r="B17" i="76"/>
  <c r="B16" i="76"/>
  <c r="E16" i="76" s="1"/>
  <c r="B15" i="76"/>
  <c r="B14" i="76"/>
  <c r="E14" i="76" s="1"/>
  <c r="B13" i="76"/>
  <c r="B12" i="76"/>
  <c r="E12" i="76" s="1"/>
  <c r="B11" i="76"/>
  <c r="B10" i="76"/>
  <c r="E10" i="76" s="1"/>
  <c r="B9" i="76"/>
  <c r="B8" i="76"/>
  <c r="E17" i="75"/>
  <c r="E16" i="75"/>
  <c r="D4" i="75"/>
  <c r="F74" i="74"/>
  <c r="F70" i="74"/>
  <c r="F66" i="74"/>
  <c r="F62" i="74"/>
  <c r="F56" i="74"/>
  <c r="F50" i="74"/>
  <c r="F44" i="74"/>
  <c r="F40" i="74"/>
  <c r="F36" i="74"/>
  <c r="F11" i="74"/>
  <c r="F12" i="74"/>
  <c r="F15" i="74"/>
  <c r="F16" i="74"/>
  <c r="F19" i="74"/>
  <c r="F20" i="74"/>
  <c r="F23" i="74"/>
  <c r="F24" i="74"/>
  <c r="F27" i="74"/>
  <c r="F28" i="74"/>
  <c r="E4" i="74"/>
  <c r="E12" i="73"/>
  <c r="E16" i="73"/>
  <c r="E20" i="73"/>
  <c r="E24" i="73"/>
  <c r="D4" i="73"/>
  <c r="B19" i="75"/>
  <c r="E19" i="75" s="1"/>
  <c r="B18" i="75"/>
  <c r="E18" i="75" s="1"/>
  <c r="B17" i="75"/>
  <c r="B16" i="75"/>
  <c r="B13" i="75"/>
  <c r="E13" i="75" s="1"/>
  <c r="B12" i="75"/>
  <c r="E12" i="75" s="1"/>
  <c r="B11" i="75"/>
  <c r="E11" i="75" s="1"/>
  <c r="B10" i="75"/>
  <c r="E10" i="75" s="1"/>
  <c r="B9" i="75"/>
  <c r="E9" i="75" s="1"/>
  <c r="B74" i="74"/>
  <c r="B73" i="74"/>
  <c r="F73" i="74" s="1"/>
  <c r="B72" i="74"/>
  <c r="F72" i="74" s="1"/>
  <c r="B71" i="74"/>
  <c r="F71" i="74" s="1"/>
  <c r="B70" i="74"/>
  <c r="B69" i="74"/>
  <c r="F69" i="74" s="1"/>
  <c r="B68" i="74"/>
  <c r="F68" i="74" s="1"/>
  <c r="B67" i="74"/>
  <c r="F67" i="74" s="1"/>
  <c r="B66" i="74"/>
  <c r="B65" i="74"/>
  <c r="F65" i="74" s="1"/>
  <c r="B64" i="74"/>
  <c r="F64" i="74" s="1"/>
  <c r="B63" i="74"/>
  <c r="F63" i="74" s="1"/>
  <c r="B62" i="74"/>
  <c r="B61" i="74"/>
  <c r="F61" i="74" s="1"/>
  <c r="B60" i="74"/>
  <c r="F60" i="74" s="1"/>
  <c r="B59" i="74"/>
  <c r="F59" i="74" s="1"/>
  <c r="B56" i="74"/>
  <c r="B53" i="74"/>
  <c r="F53" i="74" s="1"/>
  <c r="B52" i="74"/>
  <c r="F52" i="74" s="1"/>
  <c r="B51" i="74"/>
  <c r="F51" i="74" s="1"/>
  <c r="B50" i="74"/>
  <c r="B49" i="74"/>
  <c r="F49" i="74" s="1"/>
  <c r="B48" i="74"/>
  <c r="F48" i="74" s="1"/>
  <c r="B45" i="74"/>
  <c r="F45" i="74" s="1"/>
  <c r="B44" i="74"/>
  <c r="B43" i="74"/>
  <c r="F43" i="74" s="1"/>
  <c r="B42" i="74"/>
  <c r="F42" i="74" s="1"/>
  <c r="B41" i="74"/>
  <c r="F41" i="74" s="1"/>
  <c r="B40" i="74"/>
  <c r="B39" i="74"/>
  <c r="F39" i="74" s="1"/>
  <c r="B38" i="74"/>
  <c r="F38" i="74" s="1"/>
  <c r="B37" i="74"/>
  <c r="F37" i="74" s="1"/>
  <c r="B36" i="74"/>
  <c r="B35" i="74"/>
  <c r="F35" i="74" s="1"/>
  <c r="B30" i="74"/>
  <c r="F30" i="74" s="1"/>
  <c r="B29" i="74"/>
  <c r="F29" i="74" s="1"/>
  <c r="B28" i="74"/>
  <c r="B27" i="74"/>
  <c r="B26" i="74"/>
  <c r="F26" i="74" s="1"/>
  <c r="B25" i="74"/>
  <c r="F25" i="74" s="1"/>
  <c r="B24" i="74"/>
  <c r="B23" i="74"/>
  <c r="B22" i="74"/>
  <c r="F22" i="74" s="1"/>
  <c r="B21" i="74"/>
  <c r="F21" i="74" s="1"/>
  <c r="B20" i="74"/>
  <c r="B19" i="74"/>
  <c r="B18" i="74"/>
  <c r="F18" i="74" s="1"/>
  <c r="B17" i="74"/>
  <c r="F17" i="74" s="1"/>
  <c r="B16" i="74"/>
  <c r="B15" i="74"/>
  <c r="B14" i="74"/>
  <c r="F14" i="74" s="1"/>
  <c r="B13" i="74"/>
  <c r="F13" i="74" s="1"/>
  <c r="B12" i="74"/>
  <c r="B11" i="74"/>
  <c r="B10" i="74"/>
  <c r="F10" i="74" s="1"/>
  <c r="B9" i="74"/>
  <c r="F9" i="74" s="1"/>
  <c r="B25" i="73"/>
  <c r="E25" i="73" s="1"/>
  <c r="B24" i="73"/>
  <c r="B23" i="73"/>
  <c r="E23" i="73" s="1"/>
  <c r="B22" i="73"/>
  <c r="E22" i="73" s="1"/>
  <c r="B21" i="73"/>
  <c r="E21" i="73" s="1"/>
  <c r="B20" i="73"/>
  <c r="B19" i="73"/>
  <c r="E19" i="73" s="1"/>
  <c r="B18" i="73"/>
  <c r="E18" i="73" s="1"/>
  <c r="B17" i="73"/>
  <c r="E17" i="73" s="1"/>
  <c r="B16" i="73"/>
  <c r="B15" i="73"/>
  <c r="E15" i="73" s="1"/>
  <c r="B14" i="73"/>
  <c r="E14" i="73" s="1"/>
  <c r="B13" i="73"/>
  <c r="E13" i="73" s="1"/>
  <c r="B12" i="73"/>
  <c r="B11" i="73"/>
  <c r="E11" i="73" s="1"/>
  <c r="B10" i="73"/>
  <c r="E10" i="73" s="1"/>
  <c r="B9" i="73"/>
  <c r="E9" i="73" s="1"/>
  <c r="B8" i="73"/>
  <c r="E8" i="73" s="1"/>
  <c r="E17" i="72"/>
  <c r="E16" i="72"/>
  <c r="D4" i="72"/>
  <c r="B19" i="72"/>
  <c r="E19" i="72" s="1"/>
  <c r="B18" i="72"/>
  <c r="E18" i="72" s="1"/>
  <c r="B17" i="72"/>
  <c r="B16" i="72"/>
  <c r="B13" i="72"/>
  <c r="E13" i="72" s="1"/>
  <c r="B12" i="72"/>
  <c r="E12" i="72" s="1"/>
  <c r="B11" i="72"/>
  <c r="E11" i="72" s="1"/>
  <c r="B10" i="72"/>
  <c r="E10" i="72" s="1"/>
  <c r="B9" i="72"/>
  <c r="E9" i="72" s="1"/>
  <c r="E4" i="71"/>
  <c r="E24" i="70"/>
  <c r="E23" i="70"/>
  <c r="E20" i="70"/>
  <c r="E19" i="70"/>
  <c r="E16" i="70"/>
  <c r="E15" i="70"/>
  <c r="E12" i="70"/>
  <c r="E11" i="70"/>
  <c r="E8" i="70"/>
  <c r="D4" i="70"/>
  <c r="B74" i="71"/>
  <c r="F74" i="71" s="1"/>
  <c r="B73" i="71"/>
  <c r="F73" i="71" s="1"/>
  <c r="B72" i="71"/>
  <c r="F72" i="71" s="1"/>
  <c r="B71" i="71"/>
  <c r="F71" i="71" s="1"/>
  <c r="B70" i="71"/>
  <c r="F70" i="71" s="1"/>
  <c r="B69" i="71"/>
  <c r="F69" i="71" s="1"/>
  <c r="B68" i="71"/>
  <c r="F68" i="71" s="1"/>
  <c r="B67" i="71"/>
  <c r="F67" i="71" s="1"/>
  <c r="B66" i="71"/>
  <c r="F66" i="71" s="1"/>
  <c r="B65" i="71"/>
  <c r="F65" i="71" s="1"/>
  <c r="B64" i="71"/>
  <c r="F64" i="71" s="1"/>
  <c r="B63" i="71"/>
  <c r="F63" i="71" s="1"/>
  <c r="B62" i="71"/>
  <c r="F62" i="71" s="1"/>
  <c r="B61" i="71"/>
  <c r="F61" i="71" s="1"/>
  <c r="B60" i="71"/>
  <c r="F60" i="71" s="1"/>
  <c r="B59" i="71"/>
  <c r="F59" i="71" s="1"/>
  <c r="B56" i="71"/>
  <c r="F56" i="71" s="1"/>
  <c r="B53" i="71"/>
  <c r="F53" i="71" s="1"/>
  <c r="B52" i="71"/>
  <c r="F52" i="71" s="1"/>
  <c r="B51" i="71"/>
  <c r="F51" i="71" s="1"/>
  <c r="B50" i="71"/>
  <c r="F50" i="71" s="1"/>
  <c r="B49" i="71"/>
  <c r="F49" i="71" s="1"/>
  <c r="B48" i="71"/>
  <c r="F48" i="71" s="1"/>
  <c r="B45" i="71"/>
  <c r="F45" i="71" s="1"/>
  <c r="B44" i="71"/>
  <c r="F44" i="71" s="1"/>
  <c r="B43" i="71"/>
  <c r="F43" i="71" s="1"/>
  <c r="B42" i="71"/>
  <c r="F42" i="71" s="1"/>
  <c r="B41" i="71"/>
  <c r="F41" i="71" s="1"/>
  <c r="B40" i="71"/>
  <c r="F40" i="71" s="1"/>
  <c r="B39" i="71"/>
  <c r="F39" i="71" s="1"/>
  <c r="B38" i="71"/>
  <c r="F38" i="71" s="1"/>
  <c r="B37" i="71"/>
  <c r="F37" i="71" s="1"/>
  <c r="B36" i="71"/>
  <c r="F36" i="71" s="1"/>
  <c r="B35" i="71"/>
  <c r="F35" i="71" s="1"/>
  <c r="B30" i="71"/>
  <c r="F30" i="71" s="1"/>
  <c r="B29" i="71"/>
  <c r="F29" i="71" s="1"/>
  <c r="B28" i="71"/>
  <c r="F28" i="71" s="1"/>
  <c r="B27" i="71"/>
  <c r="F27" i="71" s="1"/>
  <c r="B26" i="71"/>
  <c r="F26" i="71" s="1"/>
  <c r="B25" i="71"/>
  <c r="F25" i="71" s="1"/>
  <c r="B24" i="71"/>
  <c r="F24" i="71" s="1"/>
  <c r="B23" i="71"/>
  <c r="F23" i="71" s="1"/>
  <c r="B22" i="71"/>
  <c r="F22" i="71" s="1"/>
  <c r="B21" i="71"/>
  <c r="F21" i="71" s="1"/>
  <c r="B20" i="71"/>
  <c r="F20" i="71" s="1"/>
  <c r="B19" i="71"/>
  <c r="F19" i="71" s="1"/>
  <c r="B18" i="71"/>
  <c r="F18" i="71" s="1"/>
  <c r="B17" i="71"/>
  <c r="F17" i="71" s="1"/>
  <c r="B16" i="71"/>
  <c r="F16" i="71" s="1"/>
  <c r="B15" i="71"/>
  <c r="F15" i="71" s="1"/>
  <c r="B14" i="71"/>
  <c r="F14" i="71" s="1"/>
  <c r="B13" i="71"/>
  <c r="F13" i="71" s="1"/>
  <c r="B12" i="71"/>
  <c r="F12" i="71" s="1"/>
  <c r="B11" i="71"/>
  <c r="F11" i="71" s="1"/>
  <c r="B10" i="71"/>
  <c r="F10" i="71" s="1"/>
  <c r="B9" i="71"/>
  <c r="F9" i="71" s="1"/>
  <c r="B25" i="70"/>
  <c r="E25" i="70" s="1"/>
  <c r="B24" i="70"/>
  <c r="B23" i="70"/>
  <c r="B22" i="70"/>
  <c r="E22" i="70" s="1"/>
  <c r="B21" i="70"/>
  <c r="E21" i="70" s="1"/>
  <c r="B20" i="70"/>
  <c r="B19" i="70"/>
  <c r="B18" i="70"/>
  <c r="E18" i="70" s="1"/>
  <c r="B17" i="70"/>
  <c r="E17" i="70" s="1"/>
  <c r="B16" i="70"/>
  <c r="B15" i="70"/>
  <c r="B14" i="70"/>
  <c r="E14" i="70" s="1"/>
  <c r="B13" i="70"/>
  <c r="E13" i="70" s="1"/>
  <c r="B12" i="70"/>
  <c r="B11" i="70"/>
  <c r="B10" i="70"/>
  <c r="E10" i="70" s="1"/>
  <c r="B9" i="70"/>
  <c r="E9" i="70" s="1"/>
  <c r="B8" i="70"/>
  <c r="B25" i="6" l="1"/>
  <c r="B26" i="6"/>
  <c r="B27" i="6"/>
  <c r="B28" i="6"/>
  <c r="B19" i="6"/>
  <c r="B20" i="6"/>
  <c r="B21" i="6"/>
  <c r="B22" i="6"/>
  <c r="B11" i="6"/>
  <c r="B12" i="6"/>
  <c r="B13" i="6"/>
  <c r="B14" i="6"/>
  <c r="B15" i="6"/>
  <c r="B16" i="6"/>
  <c r="B6" i="6"/>
  <c r="B7" i="6"/>
  <c r="B8" i="6"/>
  <c r="B16" i="68"/>
  <c r="B15" i="68"/>
  <c r="B14" i="68"/>
  <c r="B13" i="68"/>
  <c r="B10" i="68"/>
  <c r="B9" i="68"/>
  <c r="B8" i="68"/>
  <c r="B7" i="68"/>
  <c r="B6" i="68"/>
  <c r="B71" i="67"/>
  <c r="B70" i="67"/>
  <c r="B69" i="67"/>
  <c r="B68" i="67"/>
  <c r="B67" i="67"/>
  <c r="B66" i="67"/>
  <c r="B65" i="67"/>
  <c r="B64" i="67"/>
  <c r="B63" i="67"/>
  <c r="B62" i="67"/>
  <c r="B61" i="67"/>
  <c r="B60" i="67"/>
  <c r="B59" i="67"/>
  <c r="B58" i="67"/>
  <c r="B57" i="67"/>
  <c r="B56" i="67"/>
  <c r="B53" i="67"/>
  <c r="B50" i="67"/>
  <c r="B49" i="67"/>
  <c r="B48" i="67"/>
  <c r="B47" i="67"/>
  <c r="B46" i="67"/>
  <c r="B45" i="67"/>
  <c r="B42" i="67"/>
  <c r="B41" i="67"/>
  <c r="B40" i="67"/>
  <c r="B39" i="67"/>
  <c r="B38" i="67"/>
  <c r="B37" i="67"/>
  <c r="B36" i="67"/>
  <c r="B35" i="67"/>
  <c r="B34" i="67"/>
  <c r="B33" i="67"/>
  <c r="B32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9" i="67"/>
  <c r="B8" i="67"/>
  <c r="B7" i="67"/>
  <c r="B6" i="67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8" i="66"/>
  <c r="B7" i="66"/>
  <c r="B6" i="66"/>
  <c r="B5" i="66"/>
  <c r="D14" i="17"/>
  <c r="D13" i="17"/>
  <c r="D12" i="17"/>
  <c r="C9" i="17"/>
  <c r="B9" i="17"/>
  <c r="C8" i="17"/>
  <c r="B8" i="17"/>
  <c r="C7" i="17"/>
  <c r="B7" i="17"/>
  <c r="C6" i="17"/>
  <c r="B6" i="17"/>
  <c r="B7" i="31"/>
  <c r="B8" i="31"/>
  <c r="B9" i="31"/>
  <c r="B11" i="31"/>
  <c r="B12" i="31"/>
  <c r="B13" i="31"/>
  <c r="B15" i="31"/>
  <c r="B16" i="31"/>
  <c r="B17" i="31"/>
  <c r="B19" i="31"/>
  <c r="B21" i="31"/>
  <c r="B23" i="31"/>
  <c r="B24" i="31"/>
  <c r="B25" i="31"/>
  <c r="B27" i="31"/>
  <c r="B28" i="31"/>
  <c r="B29" i="31"/>
  <c r="B31" i="31"/>
  <c r="B32" i="31"/>
  <c r="B33" i="31"/>
  <c r="B35" i="31"/>
  <c r="B37" i="31"/>
  <c r="B39" i="31"/>
  <c r="B41" i="31"/>
  <c r="B44" i="31"/>
  <c r="B45" i="31"/>
  <c r="B46" i="31"/>
  <c r="B47" i="31"/>
  <c r="B48" i="31"/>
  <c r="B5" i="31"/>
  <c r="D11" i="20"/>
  <c r="C11" i="20"/>
  <c r="B11" i="20"/>
  <c r="D10" i="20"/>
  <c r="C10" i="20"/>
  <c r="B10" i="20"/>
  <c r="D9" i="20"/>
  <c r="C9" i="20"/>
  <c r="B9" i="20"/>
  <c r="D6" i="20"/>
  <c r="C6" i="20"/>
  <c r="B6" i="20"/>
  <c r="B21" i="30"/>
  <c r="D15" i="23"/>
  <c r="C15" i="23"/>
  <c r="B15" i="23"/>
  <c r="D12" i="23"/>
  <c r="C12" i="23"/>
  <c r="B12" i="23"/>
  <c r="D10" i="23"/>
  <c r="C10" i="23"/>
  <c r="B10" i="23"/>
  <c r="C6" i="29" l="1"/>
  <c r="D6" i="29"/>
  <c r="E6" i="29"/>
  <c r="C7" i="29"/>
  <c r="D7" i="29"/>
  <c r="E7" i="29"/>
  <c r="C8" i="29"/>
  <c r="D8" i="29"/>
  <c r="E8" i="29"/>
  <c r="F8" i="29"/>
  <c r="B7" i="29"/>
  <c r="B8" i="29"/>
  <c r="B6" i="29"/>
  <c r="B8" i="30"/>
  <c r="B9" i="30"/>
  <c r="B10" i="30"/>
  <c r="B11" i="30"/>
  <c r="B12" i="30"/>
  <c r="B13" i="30"/>
  <c r="B14" i="30"/>
  <c r="B15" i="30"/>
  <c r="B16" i="30"/>
  <c r="B18" i="30"/>
  <c r="B19" i="30"/>
  <c r="B20" i="30"/>
  <c r="B7" i="30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7" i="24"/>
  <c r="C5" i="23"/>
  <c r="D5" i="23"/>
  <c r="C7" i="23"/>
  <c r="D7" i="23"/>
  <c r="C8" i="23"/>
  <c r="D8" i="23"/>
  <c r="C9" i="23"/>
  <c r="D9" i="23"/>
  <c r="C11" i="23"/>
  <c r="D11" i="23"/>
  <c r="C13" i="23"/>
  <c r="D13" i="23"/>
  <c r="C14" i="23"/>
  <c r="D14" i="23"/>
  <c r="C16" i="23"/>
  <c r="D16" i="23"/>
  <c r="C17" i="23"/>
  <c r="D17" i="23"/>
  <c r="C18" i="23"/>
  <c r="D18" i="23"/>
  <c r="C19" i="23"/>
  <c r="D19" i="23"/>
  <c r="B7" i="23"/>
  <c r="B8" i="23"/>
  <c r="B9" i="23"/>
  <c r="B11" i="23"/>
  <c r="B13" i="23"/>
  <c r="B14" i="23"/>
  <c r="B16" i="23"/>
  <c r="B17" i="23"/>
  <c r="B18" i="23"/>
  <c r="B19" i="23"/>
  <c r="B5" i="23"/>
  <c r="C6" i="19"/>
  <c r="C8" i="19"/>
  <c r="C9" i="19"/>
  <c r="C10" i="19"/>
  <c r="C11" i="19"/>
  <c r="C12" i="19"/>
  <c r="C13" i="19"/>
  <c r="C14" i="19"/>
  <c r="C15" i="19"/>
  <c r="C18" i="19"/>
  <c r="C19" i="19"/>
  <c r="C20" i="19"/>
  <c r="C21" i="19"/>
  <c r="C22" i="19"/>
  <c r="C23" i="19"/>
  <c r="C24" i="19"/>
  <c r="C25" i="19"/>
  <c r="C26" i="19"/>
  <c r="C27" i="19"/>
  <c r="C30" i="19"/>
  <c r="C31" i="19"/>
  <c r="B8" i="19"/>
  <c r="B9" i="19"/>
  <c r="B10" i="19"/>
  <c r="B11" i="19"/>
  <c r="B12" i="19"/>
  <c r="B13" i="19"/>
  <c r="B14" i="19"/>
  <c r="B15" i="19"/>
  <c r="B18" i="19"/>
  <c r="B19" i="19"/>
  <c r="B20" i="19"/>
  <c r="B21" i="19"/>
  <c r="B22" i="19"/>
  <c r="B23" i="19"/>
  <c r="B24" i="19"/>
  <c r="B25" i="19"/>
  <c r="B26" i="19"/>
  <c r="B27" i="19"/>
  <c r="B30" i="19"/>
  <c r="B31" i="19"/>
  <c r="B6" i="19"/>
  <c r="C5" i="21"/>
  <c r="C6" i="21"/>
  <c r="C7" i="21"/>
  <c r="C8" i="21"/>
  <c r="C11" i="21"/>
  <c r="C12" i="21"/>
  <c r="C13" i="21"/>
  <c r="C14" i="21"/>
  <c r="C15" i="21"/>
  <c r="C18" i="21"/>
  <c r="C19" i="21"/>
  <c r="C20" i="21"/>
  <c r="C23" i="21"/>
  <c r="C24" i="21"/>
  <c r="C25" i="21"/>
  <c r="C26" i="21"/>
  <c r="C27" i="21"/>
  <c r="C28" i="21"/>
  <c r="C29" i="21"/>
  <c r="C30" i="21"/>
  <c r="C32" i="21"/>
  <c r="C34" i="21"/>
  <c r="C35" i="21"/>
  <c r="C36" i="21"/>
  <c r="C37" i="21"/>
  <c r="C38" i="21"/>
  <c r="C39" i="21"/>
  <c r="C40" i="21"/>
  <c r="C41" i="21"/>
  <c r="B6" i="21"/>
  <c r="B7" i="21"/>
  <c r="B8" i="21"/>
  <c r="B11" i="21"/>
  <c r="B12" i="21"/>
  <c r="B13" i="21"/>
  <c r="B14" i="21"/>
  <c r="B15" i="21"/>
  <c r="B18" i="21"/>
  <c r="B19" i="21"/>
  <c r="B20" i="21"/>
  <c r="B23" i="21"/>
  <c r="B24" i="21"/>
  <c r="B25" i="21"/>
  <c r="B26" i="21"/>
  <c r="B27" i="21"/>
  <c r="B28" i="21"/>
  <c r="B29" i="21"/>
  <c r="B30" i="21"/>
  <c r="B32" i="21"/>
  <c r="B34" i="21"/>
  <c r="B35" i="21"/>
  <c r="B36" i="21"/>
  <c r="B37" i="21"/>
  <c r="B38" i="21"/>
  <c r="B39" i="21"/>
  <c r="B40" i="21"/>
  <c r="B41" i="21"/>
  <c r="B5" i="21"/>
  <c r="C6" i="13"/>
  <c r="C7" i="13"/>
  <c r="C8" i="13"/>
  <c r="C9" i="13"/>
  <c r="C10" i="13"/>
  <c r="C11" i="13"/>
  <c r="C14" i="13"/>
  <c r="C15" i="13"/>
  <c r="C16" i="13"/>
  <c r="C17" i="13"/>
  <c r="B7" i="13"/>
  <c r="B8" i="13"/>
  <c r="B9" i="13"/>
  <c r="B10" i="13"/>
  <c r="B11" i="13"/>
  <c r="B14" i="13"/>
  <c r="B15" i="13"/>
  <c r="B16" i="13"/>
  <c r="B17" i="13"/>
  <c r="B6" i="13"/>
  <c r="B7" i="12"/>
  <c r="B8" i="12"/>
  <c r="B11" i="12"/>
  <c r="B12" i="12"/>
  <c r="B15" i="12"/>
  <c r="B16" i="12"/>
  <c r="B17" i="12"/>
  <c r="B18" i="12"/>
  <c r="B19" i="12"/>
  <c r="B20" i="12"/>
  <c r="B21" i="12"/>
  <c r="B6" i="12"/>
  <c r="B10" i="9"/>
  <c r="B11" i="9"/>
  <c r="B12" i="9"/>
  <c r="B13" i="9"/>
  <c r="B14" i="9"/>
  <c r="B15" i="9"/>
  <c r="B18" i="9"/>
  <c r="B21" i="9"/>
  <c r="B22" i="9"/>
  <c r="B23" i="9"/>
  <c r="B24" i="9"/>
  <c r="B25" i="9"/>
  <c r="B26" i="9"/>
  <c r="B27" i="9"/>
  <c r="B28" i="9"/>
  <c r="B29" i="9"/>
  <c r="B7" i="9"/>
  <c r="B8" i="9"/>
  <c r="B9" i="9"/>
  <c r="B6" i="9"/>
  <c r="C25" i="8"/>
  <c r="C26" i="8"/>
  <c r="C27" i="8"/>
  <c r="C28" i="8"/>
  <c r="C29" i="8"/>
  <c r="C30" i="8"/>
  <c r="C31" i="8"/>
  <c r="C33" i="8"/>
  <c r="C34" i="8"/>
  <c r="B26" i="8"/>
  <c r="B27" i="8"/>
  <c r="B28" i="8"/>
  <c r="B32" i="8"/>
  <c r="B33" i="8"/>
  <c r="B34" i="8"/>
  <c r="B25" i="8"/>
  <c r="C6" i="8"/>
  <c r="C7" i="8"/>
  <c r="C8" i="8"/>
  <c r="C9" i="8"/>
  <c r="C10" i="8"/>
  <c r="C12" i="8"/>
  <c r="C13" i="8"/>
  <c r="C14" i="8"/>
  <c r="C15" i="8"/>
  <c r="C16" i="8"/>
  <c r="C17" i="8"/>
  <c r="C18" i="8"/>
  <c r="C20" i="8"/>
  <c r="C21" i="8"/>
  <c r="B7" i="8"/>
  <c r="B8" i="8"/>
  <c r="B9" i="8"/>
  <c r="B10" i="8"/>
  <c r="B12" i="8"/>
  <c r="B13" i="8"/>
  <c r="B15" i="8"/>
  <c r="B17" i="8"/>
  <c r="B18" i="8"/>
  <c r="B20" i="8"/>
  <c r="B21" i="8"/>
  <c r="B6" i="8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1" i="7"/>
  <c r="C22" i="7"/>
  <c r="C23" i="7"/>
  <c r="C24" i="7"/>
  <c r="C26" i="7"/>
  <c r="D26" i="7"/>
  <c r="B7" i="7"/>
  <c r="B8" i="7"/>
  <c r="B9" i="7"/>
  <c r="B10" i="7"/>
  <c r="B11" i="7"/>
  <c r="B12" i="7"/>
  <c r="B13" i="7"/>
  <c r="B14" i="7"/>
  <c r="B16" i="7"/>
  <c r="B18" i="7"/>
  <c r="B19" i="7"/>
  <c r="B20" i="7"/>
  <c r="B21" i="7"/>
  <c r="B22" i="7"/>
  <c r="B23" i="7"/>
  <c r="B24" i="7"/>
  <c r="B26" i="7"/>
  <c r="B6" i="7"/>
  <c r="B31" i="6"/>
  <c r="B32" i="6"/>
  <c r="B33" i="6"/>
  <c r="B34" i="6"/>
  <c r="B35" i="6"/>
  <c r="B36" i="6"/>
  <c r="C97" i="4" l="1"/>
  <c r="C96" i="4"/>
  <c r="C91" i="4"/>
  <c r="C92" i="4"/>
  <c r="C93" i="4"/>
  <c r="B92" i="4"/>
  <c r="B93" i="4"/>
  <c r="B91" i="4"/>
  <c r="B13" i="4"/>
  <c r="B14" i="4"/>
  <c r="B15" i="4"/>
  <c r="B16" i="4"/>
  <c r="B17" i="4"/>
  <c r="B18" i="4"/>
  <c r="B19" i="4"/>
  <c r="B22" i="4"/>
  <c r="B23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4" i="4"/>
  <c r="B65" i="4"/>
  <c r="B66" i="4"/>
  <c r="B67" i="4"/>
  <c r="B70" i="4"/>
  <c r="B71" i="4"/>
  <c r="B72" i="4"/>
  <c r="B73" i="4"/>
  <c r="B74" i="4"/>
  <c r="B75" i="4"/>
  <c r="B78" i="4"/>
  <c r="B79" i="4"/>
  <c r="B80" i="4"/>
  <c r="B83" i="4"/>
  <c r="B84" i="4"/>
  <c r="B85" i="4"/>
  <c r="B86" i="4"/>
  <c r="B87" i="4"/>
  <c r="B7" i="4"/>
  <c r="B8" i="4"/>
  <c r="B9" i="4"/>
  <c r="B10" i="4"/>
  <c r="B6" i="4"/>
  <c r="B7" i="11"/>
  <c r="B8" i="11"/>
  <c r="B9" i="11"/>
  <c r="B10" i="11"/>
  <c r="B13" i="11"/>
  <c r="B14" i="11"/>
  <c r="B15" i="11"/>
  <c r="B16" i="11"/>
  <c r="B6" i="11"/>
  <c r="B7" i="14"/>
  <c r="B6" i="14"/>
  <c r="B12" i="3"/>
  <c r="B13" i="3"/>
  <c r="B14" i="3"/>
  <c r="B15" i="3"/>
  <c r="B16" i="3"/>
  <c r="B17" i="3"/>
  <c r="B18" i="3"/>
  <c r="B20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39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6" i="3"/>
  <c r="B7" i="3"/>
  <c r="B8" i="3"/>
  <c r="B9" i="3"/>
  <c r="B10" i="3"/>
  <c r="B5" i="3"/>
  <c r="B32" i="2" l="1"/>
  <c r="B33" i="2"/>
  <c r="B34" i="2"/>
  <c r="B35" i="2"/>
  <c r="B36" i="2"/>
  <c r="B37" i="2"/>
  <c r="B38" i="2"/>
  <c r="B39" i="2"/>
  <c r="B40" i="2"/>
  <c r="B41" i="2"/>
  <c r="B42" i="2"/>
  <c r="B45" i="2"/>
  <c r="B46" i="2"/>
  <c r="B47" i="2"/>
  <c r="B48" i="2"/>
  <c r="B49" i="2"/>
  <c r="B50" i="2"/>
  <c r="B53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<sst xmlns="http://schemas.openxmlformats.org/spreadsheetml/2006/main" count="4083" uniqueCount="2176">
  <si>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</si>
  <si>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</si>
  <si>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</si>
  <si>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</si>
  <si>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</si>
  <si>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</si>
  <si>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</si>
  <si>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</si>
  <si>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</si>
  <si>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</si>
  <si>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</si>
  <si>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</si>
  <si>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</si>
  <si>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</si>
  <si>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</si>
  <si>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</si>
  <si>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</si>
  <si>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</si>
  <si>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</si>
  <si>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</si>
  <si>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</si>
  <si>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</si>
  <si>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</si>
  <si>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</si>
  <si>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</si>
  <si>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</si>
  <si>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</si>
  <si>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</si>
  <si>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</si>
  <si>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</si>
  <si>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</si>
  <si>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</si>
  <si>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</si>
  <si>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</si>
  <si>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</si>
  <si>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</si>
  <si>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</si>
  <si>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</si>
  <si>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</si>
  <si>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</si>
  <si>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</si>
  <si>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</si>
  <si>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</si>
  <si>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</si>
  <si>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</si>
  <si>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</si>
  <si>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</si>
  <si>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</si>
  <si>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</si>
  <si>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</si>
  <si>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</si>
  <si>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</si>
  <si>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</si>
  <si>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</si>
  <si>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</si>
  <si>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</si>
  <si>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</si>
  <si>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</si>
  <si>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</si>
  <si>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</si>
  <si>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</si>
  <si>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</si>
  <si>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</si>
  <si>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</si>
  <si>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</si>
  <si>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</si>
  <si>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</si>
  <si>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</si>
  <si>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</si>
  <si>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</si>
  <si>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</si>
  <si>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</si>
  <si>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</si>
  <si>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</si>
  <si>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</si>
  <si>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</si>
  <si>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</si>
  <si>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</si>
  <si>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</si>
  <si>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</si>
  <si>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</si>
  <si>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</si>
  <si>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</si>
  <si>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</si>
  <si>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</si>
  <si>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</si>
  <si>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</si>
  <si>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</si>
  <si>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</si>
  <si>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</si>
  <si>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</si>
  <si>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</si>
  <si>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</si>
  <si>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</si>
  <si>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</si>
  <si>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</si>
  <si>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</si>
  <si>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</si>
  <si>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</si>
  <si>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</si>
  <si>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</si>
  <si>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</si>
  <si>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</si>
  <si>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</si>
  <si>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</si>
  <si>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</si>
  <si>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</si>
  <si>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</si>
  <si>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</si>
  <si>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</si>
  <si>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</si>
  <si>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</si>
  <si>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</si>
  <si>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</si>
  <si>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</si>
  <si>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</si>
  <si>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</si>
  <si>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</si>
  <si>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</si>
  <si>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</si>
  <si>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</si>
  <si>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</si>
  <si>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</si>
  <si>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</si>
  <si>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</si>
  <si>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</si>
  <si>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</si>
  <si>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</si>
  <si>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</si>
  <si>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</si>
  <si>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</si>
  <si>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</si>
  <si>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</si>
  <si>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</si>
  <si>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</si>
  <si>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</si>
  <si>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</si>
  <si>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</si>
  <si>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</si>
  <si>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</si>
  <si>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</si>
  <si>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</si>
  <si>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</si>
  <si>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</si>
  <si>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</si>
  <si>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</si>
  <si>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</si>
  <si>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</si>
  <si>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</si>
  <si>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</si>
  <si>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</si>
  <si>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</si>
  <si>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</si>
  <si>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</si>
  <si>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</si>
  <si>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</si>
  <si>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</si>
  <si>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</si>
  <si>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</si>
  <si>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</si>
  <si>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</si>
  <si>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</si>
  <si>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</si>
  <si>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</si>
  <si>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</si>
  <si>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</si>
  <si>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</si>
  <si>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</si>
  <si>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</si>
  <si>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</si>
  <si>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</si>
  <si>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</si>
  <si>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</si>
  <si>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</si>
  <si>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</si>
  <si>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</si>
  <si>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</si>
  <si>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</si>
  <si>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</si>
  <si>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</si>
  <si>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</si>
  <si>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</si>
  <si>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</si>
  <si>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</si>
  <si>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</si>
  <si>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</si>
  <si>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</si>
  <si>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</si>
  <si>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</si>
  <si>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</si>
  <si>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</si>
  <si>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</si>
  <si>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</si>
  <si>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</si>
  <si>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</si>
  <si>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</si>
  <si>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</si>
  <si>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</si>
  <si>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</si>
  <si>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</si>
  <si>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</si>
  <si>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</si>
  <si>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</si>
  <si>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</si>
  <si>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</si>
  <si>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</si>
  <si>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</si>
  <si>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</si>
  <si>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</si>
  <si>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</si>
  <si>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</si>
  <si>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</si>
  <si>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</si>
  <si>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</si>
  <si>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</si>
  <si>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</si>
  <si>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</si>
  <si>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</si>
  <si>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</si>
  <si>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</si>
  <si>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</si>
  <si>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</si>
  <si>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</si>
  <si>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</si>
  <si>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</si>
  <si>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</si>
  <si>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</si>
  <si>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</si>
  <si>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</si>
  <si>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</si>
  <si>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</si>
  <si>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</si>
  <si>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</si>
  <si>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</si>
  <si>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</si>
  <si>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</si>
  <si>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</si>
  <si>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</si>
  <si>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</si>
  <si>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</si>
  <si>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</si>
  <si>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</si>
  <si>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</si>
  <si>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</si>
  <si>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</si>
  <si>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</si>
  <si>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</si>
  <si>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</si>
  <si>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</si>
  <si>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</si>
  <si>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</si>
  <si>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</si>
  <si>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</si>
  <si>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</si>
  <si>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</si>
  <si>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</si>
  <si>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</si>
  <si>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</si>
  <si>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</si>
  <si>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</si>
  <si>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</si>
  <si>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</si>
  <si>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</si>
  <si>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</si>
  <si>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</si>
  <si>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</si>
  <si>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</si>
  <si>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</si>
  <si>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</si>
  <si>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</si>
  <si>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</si>
  <si>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</si>
  <si>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</si>
  <si>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</si>
  <si>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</si>
  <si>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</si>
  <si>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</si>
  <si>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</si>
  <si>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</si>
  <si>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</si>
  <si>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</si>
  <si>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</si>
  <si>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</si>
  <si>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</si>
  <si>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</si>
  <si>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</si>
  <si>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</si>
  <si>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</si>
  <si>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</si>
  <si>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</si>
  <si>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</si>
  <si>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</si>
  <si>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</si>
  <si>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</si>
  <si>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</si>
  <si>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</si>
  <si>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</si>
  <si>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</si>
  <si>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</si>
  <si>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</si>
  <si>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</si>
  <si>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</si>
  <si>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</si>
  <si>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</si>
  <si>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</si>
  <si>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</si>
  <si>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</si>
  <si>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</si>
  <si>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</si>
  <si>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</si>
  <si>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</si>
  <si>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</si>
  <si>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</si>
  <si>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</si>
  <si>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</si>
  <si>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</si>
  <si>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</si>
  <si>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</si>
  <si>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</si>
  <si>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ODERe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</si>
  <si>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</si>
  <si>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</si>
  <si>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</si>
  <si>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</si>
  <si>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</si>
  <si>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</si>
  <si>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</si>
  <si>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</si>
  <si>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</si>
  <si>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</si>
  <si>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</si>
  <si>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</si>
  <si>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</si>
  <si>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</si>
  <si>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</si>
  <si>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</si>
  <si>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</si>
  <si>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</si>
  <si>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</si>
  <si>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</si>
  <si>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</si>
  <si>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</si>
  <si>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</si>
  <si>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</si>
  <si>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</si>
  <si>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</si>
  <si>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</si>
  <si>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</si>
  <si>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</si>
  <si>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</si>
  <si>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</si>
  <si>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</si>
  <si>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</si>
  <si>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</si>
  <si>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</si>
  <si>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</si>
  <si>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</si>
  <si>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</si>
  <si>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</si>
  <si>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</si>
  <si>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</si>
  <si>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</si>
  <si>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</si>
  <si>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</si>
  <si>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</si>
  <si>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</si>
  <si>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</si>
  <si>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</si>
  <si>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</si>
  <si>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</si>
  <si>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</si>
  <si>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</si>
  <si>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</si>
  <si>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</si>
  <si>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</si>
  <si>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</si>
  <si>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</si>
  <si>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</si>
  <si>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</si>
  <si>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</si>
  <si>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</si>
  <si>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</si>
  <si>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</si>
  <si>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</si>
  <si>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</si>
  <si>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</si>
  <si>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</si>
  <si>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</si>
  <si>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</si>
  <si>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</si>
  <si>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</si>
  <si>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</si>
  <si>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</si>
  <si>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</si>
  <si>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</si>
  <si>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</si>
  <si>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</si>
  <si>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</si>
  <si>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</si>
  <si>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</si>
  <si>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</si>
  <si>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</si>
  <si>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</si>
  <si>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</si>
  <si>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</si>
  <si>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</si>
  <si>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</si>
  <si>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</si>
  <si>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</si>
  <si>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</si>
  <si>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</si>
  <si>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</si>
  <si>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</si>
  <si>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</si>
  <si>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</si>
  <si>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</si>
  <si>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</si>
  <si>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</si>
  <si>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</si>
  <si>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</si>
  <si>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</si>
  <si>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</si>
  <si>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</si>
  <si>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</si>
  <si>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</si>
  <si>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</si>
  <si>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</si>
  <si>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</si>
  <si>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</si>
  <si>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</si>
  <si>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</si>
  <si>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</si>
  <si>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</si>
  <si>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</si>
  <si>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</si>
  <si>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</si>
  <si>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</si>
  <si>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</si>
  <si>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</si>
  <si>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</si>
  <si>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</si>
  <si>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</si>
  <si>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</si>
  <si>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</si>
  <si>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</si>
  <si>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</si>
  <si>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</si>
  <si>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</si>
  <si>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</si>
  <si>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</si>
  <si>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</si>
  <si>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</si>
  <si>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</si>
  <si>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</si>
  <si>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</si>
  <si>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</si>
  <si>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</si>
  <si>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</si>
  <si>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</si>
  <si>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</si>
  <si>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</si>
  <si>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</si>
  <si>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</si>
  <si>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</si>
  <si>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</si>
  <si>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</si>
  <si>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</si>
  <si>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</si>
  <si>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</si>
  <si>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</si>
  <si>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</si>
  <si>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</si>
  <si>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</si>
  <si>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</si>
  <si>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</si>
  <si>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</si>
  <si>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</si>
  <si>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</si>
  <si>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Ugn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</si>
  <si>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</si>
  <si>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</si>
  <si>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</si>
  <si>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</si>
  <si>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</si>
  <si>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</si>
  <si>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</si>
  <si>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</si>
  <si>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</si>
  <si>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</si>
  <si>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</si>
  <si>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</si>
  <si>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</si>
  <si>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</si>
  <si>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</si>
  <si>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</si>
  <si>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</si>
  <si>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</si>
  <si>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</si>
  <si>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</si>
  <si>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</si>
  <si>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</si>
  <si>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</si>
  <si>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</si>
  <si>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</si>
  <si>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</si>
  <si>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</si>
  <si>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</si>
  <si>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</si>
  <si>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</si>
  <si>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</si>
  <si>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</si>
  <si>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</si>
  <si>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</si>
  <si>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</si>
  <si>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</si>
  <si>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</si>
  <si>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</si>
  <si>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</si>
  <si>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</si>
  <si>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</si>
  <si>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</si>
  <si>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</si>
  <si>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</si>
  <si>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</si>
  <si>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Summen af udlån og garantidebitorer, hvorpå der er foretaget individuelle nedskrivninger/hensættelser 
(opgjort før nedskrivninger/hensættelser)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</si>
  <si>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</si>
  <si>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</si>
  <si>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</si>
  <si>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</si>
  <si>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</si>
  <si>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</si>
  <si>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</si>
  <si>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</si>
  <si>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Summen af tilgodehavende hos kreditinstitutter og andre poster med kreditrisiko, 
hvorpå der er foretaget nedskrivninger/hensættelser</t>
  </si>
  <si>
    <t>KrAkP</t>
  </si>
  <si>
    <t>KrVkr</t>
  </si>
  <si>
    <t>KrNh</t>
  </si>
  <si>
    <t>KrT</t>
  </si>
  <si>
    <t>KrX</t>
  </si>
  <si>
    <t>KrVre</t>
  </si>
  <si>
    <t>KrEt</t>
  </si>
  <si>
    <t>KrAkU</t>
  </si>
  <si>
    <t>KrSu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</si>
  <si>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</si>
  <si>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</si>
  <si>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</si>
  <si>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</si>
  <si>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</si>
  <si>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</si>
  <si>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</si>
  <si>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</si>
  <si>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</si>
  <si>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</si>
  <si>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</si>
  <si>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</si>
  <si>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</si>
  <si>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</si>
  <si>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</si>
  <si>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</si>
  <si>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</si>
  <si>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</si>
  <si>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</si>
  <si>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</si>
  <si>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</si>
  <si>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</si>
  <si>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</si>
  <si>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</si>
  <si>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</si>
  <si>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</si>
  <si>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</si>
  <si>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</si>
  <si>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</si>
  <si>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</si>
  <si>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</si>
  <si>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</si>
  <si>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</si>
  <si>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</si>
  <si>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</si>
  <si>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</si>
  <si>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</si>
  <si>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</si>
  <si>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</si>
  <si>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</si>
  <si>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</si>
  <si>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</si>
  <si>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</si>
  <si>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</si>
  <si>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</si>
  <si>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</si>
  <si>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</si>
  <si>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</si>
  <si>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</si>
  <si>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</si>
  <si>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</si>
  <si>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</si>
  <si>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</si>
  <si>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</si>
  <si>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</si>
  <si>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</si>
  <si>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</si>
  <si>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</si>
  <si>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</si>
  <si>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</si>
  <si>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</si>
  <si>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</si>
  <si>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</si>
  <si>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</si>
  <si>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</si>
  <si>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</si>
  <si>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</si>
  <si>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</si>
  <si>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</si>
  <si>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</si>
  <si>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</si>
  <si>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</si>
  <si>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</si>
  <si>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</si>
  <si>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</si>
  <si>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</si>
  <si>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</si>
  <si>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</si>
  <si>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</si>
  <si>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</si>
  <si>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</si>
  <si>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</si>
  <si>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</si>
  <si>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</si>
  <si>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</si>
  <si>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</si>
  <si>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</si>
  <si>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</si>
  <si>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</si>
  <si>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</si>
  <si>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</si>
  <si>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</si>
  <si>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</si>
  <si>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</si>
  <si>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</si>
  <si>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</si>
  <si>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</si>
  <si>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</si>
  <si>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</si>
  <si>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</si>
  <si>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</si>
  <si>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</si>
  <si>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</si>
  <si>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</si>
  <si>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</si>
  <si>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</si>
  <si>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</si>
  <si>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</si>
  <si>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</si>
  <si>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</si>
  <si>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</si>
  <si>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</si>
  <si>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</si>
  <si>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</si>
  <si>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</si>
  <si>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</si>
  <si>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</si>
  <si>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</si>
  <si>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</si>
  <si>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</si>
  <si>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</si>
  <si>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</si>
  <si>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</si>
  <si>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</si>
  <si>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</si>
  <si>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</si>
  <si>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</si>
  <si>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</si>
  <si>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</si>
  <si>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</si>
  <si>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</si>
  <si>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</si>
  <si>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</si>
  <si>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</si>
  <si>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</si>
  <si>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</si>
  <si>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</si>
  <si>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</si>
  <si>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</si>
  <si>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</si>
  <si>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</si>
  <si>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</si>
  <si>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</si>
  <si>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</si>
  <si>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Udlån + 
garantidebitorer 
+ nedskrivninger/
hensættelser 
ultimo perioden
Antal konti</t>
  </si>
  <si>
    <t>Udlån +
garantidebitorer
+ nedskrivninger/
hensættelser
1.000 kr.</t>
  </si>
  <si>
    <t>Nedskrivninger/
hensættelser
1.000 kr.</t>
  </si>
  <si>
    <t>Endelig tabt 
(afskrevet)
i perioden
1.000 kr.</t>
  </si>
  <si>
    <t>Til og med 100.000 kr.</t>
  </si>
  <si>
    <t>Fra 100.001 kr. til og med 250.000 kr.</t>
  </si>
  <si>
    <t>Fra 250.001 kr. til og med 500.000 kr.</t>
  </si>
  <si>
    <t>Fra 500.0001 kr. til og med 1.000.000 kr.</t>
  </si>
  <si>
    <t>Fra 1.000.001 kr. til og med 2.000.000 kr.</t>
  </si>
  <si>
    <t>Fra 2.000.001 kr. til og med 5.000.000 kr.</t>
  </si>
  <si>
    <t>Fra 5.000.001 kr. til og med 10.000.000 kr.</t>
  </si>
  <si>
    <t>Fra 10.000.001 kr. til og med 20.000.000 kr.</t>
  </si>
  <si>
    <t>Fra 20.000.001 kr. til og med 50.000.000 kr.</t>
  </si>
  <si>
    <t>Fra 50.000.001 kr. til og med 100.000.000 kr.</t>
  </si>
  <si>
    <t>Fra 100.000.001 kr. til og med 200.000.000 kr.</t>
  </si>
  <si>
    <t>Fra 200.000.001 kr. til og med 500.000.000 kr.</t>
  </si>
  <si>
    <t>Fra 500.000.001 kr. til og med 1.000.000.000 kr.</t>
  </si>
  <si>
    <t>Over 1 mia. kr.</t>
  </si>
  <si>
    <t>U10</t>
  </si>
  <si>
    <t>U100</t>
  </si>
  <si>
    <t>U500</t>
  </si>
  <si>
    <t>U1000</t>
  </si>
  <si>
    <t>U2000</t>
  </si>
  <si>
    <t>U5000</t>
  </si>
  <si>
    <t>U10000</t>
  </si>
  <si>
    <t>U20000</t>
  </si>
  <si>
    <t>U50000</t>
  </si>
  <si>
    <t>U25</t>
  </si>
  <si>
    <t>U50</t>
  </si>
  <si>
    <t>U200</t>
  </si>
  <si>
    <t>U100000</t>
  </si>
  <si>
    <t>O1mia</t>
  </si>
  <si>
    <t>UgnP</t>
  </si>
  <si>
    <t>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</si>
  <si>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</si>
  <si>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</si>
  <si>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</si>
  <si>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</si>
  <si>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</si>
  <si>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</si>
  <si>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</si>
  <si>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</si>
  <si>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</si>
  <si>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</si>
  <si>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</si>
  <si>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</si>
  <si>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</si>
  <si>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</si>
  <si>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</si>
  <si>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</si>
  <si>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</si>
  <si>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</si>
  <si>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</si>
  <si>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</si>
  <si>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</si>
  <si>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</si>
  <si>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</si>
  <si>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</si>
  <si>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</si>
  <si>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</si>
  <si>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</si>
  <si>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</si>
  <si>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</si>
  <si>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</si>
  <si>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</si>
  <si>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</si>
  <si>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</si>
  <si>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</si>
  <si>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</si>
  <si>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</si>
  <si>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</si>
  <si>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</si>
  <si>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</si>
  <si>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</si>
  <si>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</si>
  <si>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</si>
  <si>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</si>
  <si>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</si>
  <si>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</si>
  <si>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</si>
  <si>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</si>
  <si>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</si>
  <si>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</si>
  <si>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</si>
  <si>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</si>
  <si>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</si>
  <si>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</si>
  <si>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</si>
  <si>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</si>
  <si>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</si>
  <si>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</si>
  <si>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</si>
  <si>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</si>
  <si>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</si>
  <si>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</si>
  <si>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</si>
  <si>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</si>
  <si>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</si>
  <si>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</si>
  <si>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</si>
  <si>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</si>
  <si>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</si>
  <si>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</si>
  <si>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</si>
  <si>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</si>
  <si>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</si>
  <si>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</si>
  <si>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</si>
  <si>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</si>
  <si>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</si>
  <si>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</si>
  <si>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</si>
  <si>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</si>
  <si>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</si>
  <si>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</si>
  <si>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</si>
  <si>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</si>
  <si>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</si>
  <si>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</si>
  <si>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</si>
  <si>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</si>
  <si>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</si>
  <si>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</si>
  <si>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</si>
  <si>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</si>
  <si>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</si>
  <si>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</si>
  <si>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</si>
  <si>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</si>
  <si>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</si>
  <si>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</si>
  <si>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</si>
  <si>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</si>
  <si>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</si>
  <si>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</si>
  <si>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</si>
  <si>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</si>
  <si>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</si>
  <si>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</si>
  <si>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</si>
  <si>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</si>
  <si>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</si>
  <si>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</si>
  <si>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</si>
  <si>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</si>
  <si>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</si>
  <si>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</si>
  <si>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</si>
  <si>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</si>
  <si>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</si>
  <si>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</si>
  <si>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</si>
  <si>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</si>
  <si>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</si>
  <si>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</si>
  <si>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</si>
  <si>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</si>
  <si>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</si>
  <si>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</si>
  <si>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</si>
  <si>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</si>
  <si>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</si>
  <si>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</si>
  <si>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</si>
  <si>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</si>
  <si>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</si>
  <si>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</si>
  <si>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</si>
  <si>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</si>
  <si>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</si>
  <si>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</si>
  <si>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</si>
  <si>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</si>
  <si>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</si>
  <si>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</si>
  <si>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</si>
  <si>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</si>
  <si>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</si>
  <si>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</si>
  <si>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</si>
  <si>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</si>
  <si>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</si>
  <si>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</si>
  <si>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</si>
  <si>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</si>
  <si>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</si>
  <si>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</si>
  <si>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</si>
  <si>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</si>
  <si>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</si>
  <si>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</si>
  <si>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</si>
  <si>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</si>
  <si>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</si>
  <si>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</si>
  <si>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</si>
  <si>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</si>
  <si>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</si>
  <si>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</si>
  <si>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</si>
  <si>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</si>
  <si>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</si>
  <si>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</si>
  <si>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</si>
  <si>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</si>
  <si>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</si>
  <si>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</si>
  <si>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</si>
  <si>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</si>
  <si>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</si>
  <si>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</si>
  <si>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</si>
  <si>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</si>
  <si>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</si>
  <si>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</si>
  <si>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</si>
  <si>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</si>
  <si>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</si>
  <si>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</si>
  <si>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</si>
  <si>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</si>
  <si>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</si>
  <si>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</si>
  <si>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</si>
  <si>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</si>
  <si>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</si>
  <si>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</si>
  <si>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</si>
  <si>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</si>
  <si>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</si>
  <si>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</si>
  <si>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</si>
  <si>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</si>
  <si>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</si>
  <si>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</si>
  <si>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</si>
  <si>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</si>
  <si>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</si>
  <si>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</si>
  <si>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</si>
  <si>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</si>
  <si>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</si>
  <si>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</si>
  <si>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</si>
  <si>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</si>
  <si>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</si>
  <si>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</si>
  <si>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</si>
  <si>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</si>
  <si>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</si>
  <si>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</si>
  <si>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</si>
  <si>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</si>
  <si>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</si>
  <si>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</si>
  <si>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</si>
  <si>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</si>
  <si>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</si>
  <si>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</si>
  <si>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</si>
  <si>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</si>
  <si>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</si>
  <si>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</si>
  <si>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</si>
  <si>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</si>
  <si>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</si>
  <si>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</si>
  <si>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</si>
  <si>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</si>
  <si>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</si>
  <si>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</si>
  <si>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</si>
  <si>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</si>
  <si>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</si>
  <si>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</si>
  <si>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</si>
  <si>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</si>
  <si>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</si>
  <si>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</si>
  <si>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</si>
  <si>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</si>
  <si>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</si>
  <si>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</si>
  <si>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</si>
  <si>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</si>
  <si>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</si>
  <si>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</si>
  <si>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</si>
  <si>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</si>
  <si>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</si>
  <si>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</si>
  <si>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Tabel 1.3 Kapitalbevægelser for pengeinstitutter grp. 1-3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</si>
  <si>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</si>
  <si>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</si>
  <si>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</si>
  <si>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</si>
  <si>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</si>
  <si>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</si>
  <si>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</si>
  <si>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</si>
  <si>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</si>
  <si>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</si>
  <si>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</si>
  <si>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</si>
  <si>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</si>
  <si>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</si>
  <si>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grp</t>
  </si>
  <si>
    <t>_FREQ_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</si>
  <si>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</si>
  <si>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</si>
  <si>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</si>
  <si>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</si>
  <si>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</si>
  <si>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</si>
  <si>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</si>
  <si>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</si>
  <si>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</si>
  <si>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</si>
  <si>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</si>
  <si>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</si>
  <si>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</si>
  <si>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</si>
  <si>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</si>
  <si>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</si>
  <si>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</si>
  <si>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Res_RP_RY</t>
  </si>
  <si>
    <t>Bal_BO_PTot</t>
  </si>
  <si>
    <t>Bal_BO_PEekTot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</si>
  <si>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</si>
  <si>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</si>
  <si>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</si>
  <si>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</si>
  <si>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</si>
  <si>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</si>
  <si>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</si>
  <si>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</si>
  <si>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</si>
  <si>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</si>
  <si>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</si>
  <si>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</si>
  <si>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</si>
  <si>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</si>
  <si>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</si>
  <si>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</si>
  <si>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</si>
  <si>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</si>
  <si>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</si>
  <si>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</si>
  <si>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</si>
  <si>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</si>
  <si>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</si>
  <si>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</si>
  <si>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</si>
  <si>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</si>
  <si>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</si>
  <si>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</si>
  <si>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</si>
  <si>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</si>
  <si>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</si>
  <si>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</si>
  <si>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</si>
  <si>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</si>
  <si>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</si>
  <si>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</si>
  <si>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</si>
  <si>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</si>
  <si>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</si>
  <si>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</si>
  <si>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</si>
  <si>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</si>
  <si>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</si>
  <si>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</si>
  <si>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</si>
  <si>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</si>
  <si>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</si>
  <si>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</si>
  <si>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</si>
  <si>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</si>
  <si>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</si>
  <si>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Bal_BO_Akac</t>
  </si>
  <si>
    <t>Bal_BO_Atkc</t>
  </si>
  <si>
    <t>Bal_BO_Agb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</si>
  <si>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</si>
  <si>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</si>
  <si>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</si>
  <si>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</si>
  <si>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</si>
  <si>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</si>
  <si>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</si>
  <si>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</si>
  <si>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</si>
  <si>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</si>
  <si>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</si>
  <si>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</si>
  <si>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</si>
  <si>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</si>
  <si>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</si>
  <si>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</si>
  <si>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</si>
  <si>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</si>
  <si>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</si>
  <si>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</si>
  <si>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</si>
  <si>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</si>
  <si>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</si>
  <si>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</si>
  <si>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</si>
  <si>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</si>
  <si>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</si>
  <si>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</si>
  <si>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</si>
  <si>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</si>
  <si>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</si>
  <si>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</si>
  <si>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</si>
  <si>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</si>
  <si>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</si>
  <si>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</si>
  <si>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</si>
  <si>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</si>
  <si>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</si>
  <si>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</si>
  <si>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</si>
  <si>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</si>
  <si>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</si>
  <si>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</si>
  <si>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</si>
  <si>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</si>
  <si>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NoNt_NT_Vki1</t>
  </si>
  <si>
    <t>NoNt_NT_Kg</t>
  </si>
  <si>
    <t>NoNt_NT_RiTot</t>
  </si>
  <si>
    <t>NoNt_NT_Omk</t>
  </si>
  <si>
    <t>NoNt_NT_GEk</t>
  </si>
  <si>
    <t>NoNt_NT_UdP</t>
  </si>
  <si>
    <t>NoNt_NT_Kk</t>
  </si>
  <si>
    <t>NoNt_NT_Ugn</t>
  </si>
  <si>
    <t>NoNt_NT_Ek</t>
  </si>
  <si>
    <t>NoNt_NT_Anp</t>
  </si>
  <si>
    <t>NoNt_NT_Uek</t>
  </si>
  <si>
    <t>NoNt_NT_Vpo</t>
  </si>
  <si>
    <t>NoNt_NT_Ynp</t>
  </si>
  <si>
    <t>NoNt_NT_Yuv</t>
  </si>
  <si>
    <t>NoNt_NT_Ekes</t>
  </si>
  <si>
    <t>NoNt_NT_Kp</t>
  </si>
  <si>
    <t>NoNt_NT_Ekfs</t>
  </si>
  <si>
    <t>NoNt_NT_Sp</t>
  </si>
  <si>
    <t>NoNt_NT_Iomk</t>
  </si>
  <si>
    <t>NoNt_NT_BkU</t>
  </si>
  <si>
    <t>NoNt_NT_Ak</t>
  </si>
  <si>
    <t>NoNt_NT_Lik</t>
  </si>
  <si>
    <t>NoNt_NT_BBra</t>
  </si>
  <si>
    <t>NoNt_NT_BBia</t>
  </si>
  <si>
    <t>NoNt_NT_BUa</t>
  </si>
  <si>
    <t>NoNt_NT_Ind</t>
  </si>
  <si>
    <t>NoNt_NT_BIva</t>
  </si>
  <si>
    <t>NoNt_NT_Oli</t>
  </si>
  <si>
    <t>NoNt_NT_Sse</t>
  </si>
  <si>
    <t>NoNt_NT_Tnr</t>
  </si>
  <si>
    <t>NoNt_NT_Uni</t>
  </si>
  <si>
    <t>NoNt_NT_Rri</t>
  </si>
  <si>
    <t>NoNt_NT_BYra</t>
  </si>
  <si>
    <t>NoNt_NT_Vri</t>
  </si>
  <si>
    <t>NoNt_NT_Kmi</t>
  </si>
  <si>
    <t>NoNt_NT_Mkap</t>
  </si>
  <si>
    <t>NoNt_NT_AFa</t>
  </si>
  <si>
    <t>NoNt_NT_FuA</t>
  </si>
  <si>
    <t>NoNt_NT_AAa</t>
  </si>
  <si>
    <t>NoNt_NT_Gak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</si>
  <si>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</si>
  <si>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</si>
  <si>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</si>
  <si>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</si>
  <si>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</si>
  <si>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</si>
  <si>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</si>
  <si>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NoEf_Evf_EvTot</t>
  </si>
  <si>
    <t>NoEf_Evf_EvX</t>
  </si>
  <si>
    <t>NoEf_Evf_XFAust</t>
  </si>
  <si>
    <t>NoEf_Evf_EvTK</t>
  </si>
  <si>
    <t>NoEf_Evf_XFAX</t>
  </si>
  <si>
    <t>NoEf_Evf_XFATot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</si>
  <si>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</si>
  <si>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</si>
  <si>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</si>
  <si>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</si>
  <si>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</si>
  <si>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</si>
  <si>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</si>
  <si>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>NoRe_Hak_nry</t>
  </si>
  <si>
    <t>NoRe_Hxr_nry</t>
  </si>
  <si>
    <t>NoRe_Hvk_nry</t>
  </si>
  <si>
    <t>NoRe_Hank_nry</t>
  </si>
  <si>
    <t>NoRe_RITot_nry</t>
  </si>
  <si>
    <t>NoRe_Hrk_nry</t>
  </si>
  <si>
    <t>NoRe_Hrek_nry</t>
  </si>
  <si>
    <t>NoRe_RIo_nry</t>
  </si>
  <si>
    <t>NoRe_RIb_nry</t>
  </si>
  <si>
    <t>NoRe_RIut_nry</t>
  </si>
  <si>
    <t>NoRe_RIkc_nry</t>
  </si>
  <si>
    <t>NoRe_SKu_nry</t>
  </si>
  <si>
    <t>NoRe_SKn_nry</t>
  </si>
  <si>
    <t>NoRe_SKTot_nry</t>
  </si>
  <si>
    <t>NoRe_SKe_nry</t>
  </si>
  <si>
    <t>NoRe_SKb_nry</t>
  </si>
  <si>
    <t>NoRe_RKVTot_nry</t>
  </si>
  <si>
    <t>NoRe_UPATotpa_nry</t>
  </si>
  <si>
    <t>NoRe_RKVt_nry</t>
  </si>
  <si>
    <t>NoRe_UPAX_nry</t>
  </si>
  <si>
    <t>NoRe_RKVa_nry</t>
  </si>
  <si>
    <t>NoRe_UPATot_nry</t>
  </si>
  <si>
    <t>NoRe_UPAl_nry</t>
  </si>
  <si>
    <t>NoRe_UPAuss_nry</t>
  </si>
  <si>
    <t>NoRe_UPAp_nry</t>
  </si>
  <si>
    <t>NoRe_UPAd_nry</t>
  </si>
  <si>
    <t>NoRe_UPATotD_nry</t>
  </si>
  <si>
    <t>NoRe_KUTot_nry</t>
  </si>
  <si>
    <t>NoRe_UPAsrl_nry</t>
  </si>
  <si>
    <t>NoRe_UPAb_nry</t>
  </si>
  <si>
    <t>NoRe_KUxp_nry</t>
  </si>
  <si>
    <t>NoRe_KUuo_nry</t>
  </si>
  <si>
    <t>NoRe_KUatp_nry</t>
  </si>
  <si>
    <t>NoRe_KUfi_nry</t>
  </si>
  <si>
    <t>NoRe_KUv_nry</t>
  </si>
  <si>
    <t>NoRe_KUxa_nry</t>
  </si>
  <si>
    <t>NoRe_KUip_nry</t>
  </si>
  <si>
    <t>NoRe_KUi_nry</t>
  </si>
  <si>
    <t>NoRe_KUr_nry</t>
  </si>
  <si>
    <t>NoRe_KUo_nry</t>
  </si>
  <si>
    <t>NoRe_KUak_nry</t>
  </si>
  <si>
    <t>NoRe_KUut_nry</t>
  </si>
  <si>
    <t>NoRe_STig_nry</t>
  </si>
  <si>
    <t>NoRe_RUur_nry</t>
  </si>
  <si>
    <t>NoRe_RUek_nry</t>
  </si>
  <si>
    <t>NoRe_RUTot_nry</t>
  </si>
  <si>
    <t>NoRe_RUg_nry</t>
  </si>
  <si>
    <t>NoRe_STkc_nry</t>
  </si>
  <si>
    <t>NoRe_RUx_nry</t>
  </si>
  <si>
    <t>NoRe_RUig_nry</t>
  </si>
  <si>
    <t>NoRe_KTkc_nry</t>
  </si>
  <si>
    <t>NoRe_RUkc_nry</t>
  </si>
  <si>
    <t>NoRe_KTut_nry</t>
  </si>
  <si>
    <t>NoRe_HTot_nry</t>
  </si>
  <si>
    <t>NoRe_RUuo_nry</t>
  </si>
  <si>
    <t>NoRe_GPTot_nry</t>
  </si>
  <si>
    <t>NoRe_GPl_nry</t>
  </si>
  <si>
    <t>NoRe_GPx_nry</t>
  </si>
  <si>
    <t>NoRe_GPvd_nry</t>
  </si>
  <si>
    <t>NoRe_GPg_nry</t>
  </si>
  <si>
    <t>NoRe_GPb_nry</t>
  </si>
  <si>
    <t>NoBt_NB_AkX</t>
  </si>
  <si>
    <t>NoBt_NB_AkUD</t>
  </si>
  <si>
    <t>NoBt_NB_AkOMX</t>
  </si>
  <si>
    <t>NoBt_NB_Pm</t>
  </si>
  <si>
    <t>NoBt_NB_AkXB</t>
  </si>
  <si>
    <t>NoBt_NB_ODTot</t>
  </si>
  <si>
    <t>NoBt_NB_ODTotM</t>
  </si>
  <si>
    <t>NoBt_NB_AkTot</t>
  </si>
  <si>
    <t>NoBt_NB_ODEReM</t>
  </si>
  <si>
    <t>NoBt_NB_AkUK</t>
  </si>
  <si>
    <t>NoBt_NB_ObAK</t>
  </si>
  <si>
    <t>NoBt_NB_UKTot</t>
  </si>
  <si>
    <t>NoBt_NB_RUNRU</t>
  </si>
  <si>
    <t>NoBt_NB_ObTot</t>
  </si>
  <si>
    <t>NoBt_NB_UKx</t>
  </si>
  <si>
    <t>NoBt_NB_RUTot</t>
  </si>
  <si>
    <t>NoBt_NB_UKf</t>
  </si>
  <si>
    <t>NoBt_NB_ODERe</t>
  </si>
  <si>
    <t>NoBt_NB_RUUN</t>
  </si>
  <si>
    <t>NoBt_NB_ODXRe</t>
  </si>
  <si>
    <t>NoBt_NB_UKp</t>
  </si>
  <si>
    <t>NoBt_NB_ObD</t>
  </si>
  <si>
    <t>NoBt_NB_ODSt</t>
  </si>
  <si>
    <t>NoBt_NB_ObKD</t>
  </si>
  <si>
    <t>NoBt_NB_RURN</t>
  </si>
  <si>
    <t>NoBt_NB_ODX</t>
  </si>
  <si>
    <t>NoBt_NB_UdTot</t>
  </si>
  <si>
    <t>NoBt_NB_UdReU</t>
  </si>
  <si>
    <t>NoBt_NB_UdXU</t>
  </si>
  <si>
    <t>NoBt_NB_TKCTot</t>
  </si>
  <si>
    <t>NoBt_NB_UdRNV</t>
  </si>
  <si>
    <t>NoBt_NB_UdReR</t>
  </si>
  <si>
    <t>NoBt_NB_UdReKr</t>
  </si>
  <si>
    <t>NoBt_NB_UdRD</t>
  </si>
  <si>
    <t>NoBt_NB_TK</t>
  </si>
  <si>
    <t>NoBt_NB_TOC</t>
  </si>
  <si>
    <t>NoBt_NB_UKr</t>
  </si>
  <si>
    <t>NoBt_NB_UKv</t>
  </si>
  <si>
    <t>NoBt_NB_Gfva</t>
  </si>
  <si>
    <t>NoBt_NB_XTot</t>
  </si>
  <si>
    <t>NoBt_NB_XT</t>
  </si>
  <si>
    <t>NoBt_NB_XFXK</t>
  </si>
  <si>
    <t>NoBt_NB_XFK</t>
  </si>
  <si>
    <t>NoBt_NB_XTF</t>
  </si>
  <si>
    <t>NoBk_hKre_AV</t>
  </si>
  <si>
    <t>NoBk_BBU_AV</t>
  </si>
  <si>
    <t>NoBk_ONton_AV</t>
  </si>
  <si>
    <t>NoBk_ONU_TV</t>
  </si>
  <si>
    <t>NoBk_BBU_TV</t>
  </si>
  <si>
    <t>NoBk_EfTgh_AV</t>
  </si>
  <si>
    <t>NoBk_hKred_TV</t>
  </si>
  <si>
    <t>NoBk_BVP_TV</t>
  </si>
  <si>
    <t>NoBk_BVP_AV</t>
  </si>
  <si>
    <t>NoBk_hKred_AV</t>
  </si>
  <si>
    <t>NoBk_EfTgh_TV</t>
  </si>
  <si>
    <t>NoBk_EfTgh_XV</t>
  </si>
  <si>
    <t>NoBk_hKre_TV</t>
  </si>
  <si>
    <t>NoBk_ONU_AV</t>
  </si>
  <si>
    <t>NoBk_ONUd_AV</t>
  </si>
  <si>
    <t>NoBk_ONUd_TV</t>
  </si>
  <si>
    <t>NoBk_SAPv_TV</t>
  </si>
  <si>
    <t>NoBk_ONr_AV</t>
  </si>
  <si>
    <t>NoBk_SAPt_AV</t>
  </si>
  <si>
    <t>NoBk_ONr_TV</t>
  </si>
  <si>
    <t>NoBk_SAU_AV</t>
  </si>
  <si>
    <t>NoBk_SAP_AV</t>
  </si>
  <si>
    <t>NoBk_ONP_AV</t>
  </si>
  <si>
    <t>NoBk_SAPv_AV</t>
  </si>
  <si>
    <t>NoBk_ONVr_AV</t>
  </si>
  <si>
    <t>NoBk_SAPa_AV</t>
  </si>
  <si>
    <t>NoBk_SAPt_TV</t>
  </si>
  <si>
    <t>NoBk_ONVr_TV</t>
  </si>
  <si>
    <t>NoBk_SAU_TV</t>
  </si>
  <si>
    <t>NoBk_ONak_TV</t>
  </si>
  <si>
    <t>NoBk_ONP_TV</t>
  </si>
  <si>
    <t>NoBk_SAP_TV</t>
  </si>
  <si>
    <t>NoBk_ONton_TV</t>
  </si>
  <si>
    <t>NoBk_KiM_TV</t>
  </si>
  <si>
    <t>NoBk_ONyon_AV</t>
  </si>
  <si>
    <t>NoBk_ONfa_AV</t>
  </si>
  <si>
    <t>NoBk_SAPa_TV</t>
  </si>
  <si>
    <t>NoBk_ONak_AV</t>
  </si>
  <si>
    <t>NoBa_BehU_XIA</t>
  </si>
  <si>
    <t>NoBa_BVP_Go</t>
  </si>
  <si>
    <t>NoBa_BVP_XIA</t>
  </si>
  <si>
    <t>NoBa_ANN_XIA</t>
  </si>
  <si>
    <t>NoBa_ANN_Go</t>
  </si>
  <si>
    <t>NoBa_ANA_XIA</t>
  </si>
  <si>
    <t>NoBa_ANU_XIA</t>
  </si>
  <si>
    <t>NoBa_BehU_Go</t>
  </si>
  <si>
    <t>NoBa_SAU_XIA</t>
  </si>
  <si>
    <t>NoBa_ANU_Go</t>
  </si>
  <si>
    <t>NoBa_ANP_XIA</t>
  </si>
  <si>
    <t>NoBa_ANTN_XIA</t>
  </si>
  <si>
    <t>NoBa_ANTN_Go</t>
  </si>
  <si>
    <t>NoBa_ANP_Go</t>
  </si>
  <si>
    <t>NoBa_ANV_XIA</t>
  </si>
  <si>
    <t>NoBa_ANV_Go</t>
  </si>
  <si>
    <t>NoBa_SAU_Go</t>
  </si>
  <si>
    <t>NoBa_ANTA_XIA</t>
  </si>
  <si>
    <t>NoBa_SAA_Go</t>
  </si>
  <si>
    <t>NoBa_SAA_XIA</t>
  </si>
  <si>
    <t>NoBa_SAP_Go</t>
  </si>
  <si>
    <t>NoBa_SAP_XIA</t>
  </si>
  <si>
    <t>NoBa_SAV_Go</t>
  </si>
  <si>
    <t>NoBa_SAV_XIA</t>
  </si>
  <si>
    <t>NoBa_SAT_Go</t>
  </si>
  <si>
    <t>NoBa_SAT_XIA</t>
  </si>
  <si>
    <t>NoGb_GBX_Dejd</t>
  </si>
  <si>
    <t>NoGb_GBU_Dejd</t>
  </si>
  <si>
    <t>NoGb_GBU_Iejd</t>
  </si>
  <si>
    <t>NoGb_GBT_Dejd</t>
  </si>
  <si>
    <t>NoGb_GBV_Dejd</t>
  </si>
  <si>
    <t>NoGb_GBP_Iejd</t>
  </si>
  <si>
    <t>NoGb_GBS_Dejd</t>
  </si>
  <si>
    <t>NoGb_GBT_Iejd</t>
  </si>
  <si>
    <t>NoGb_GBAfs_Dejd</t>
  </si>
  <si>
    <t>NoGb_GBA_Dejd</t>
  </si>
  <si>
    <t>NoGb_GBV_Iejd</t>
  </si>
  <si>
    <t>NoGb_GBN_Dejd</t>
  </si>
  <si>
    <t>NoGb_GBP_Dejd</t>
  </si>
  <si>
    <t>NoGb_GBR_Iejd</t>
  </si>
  <si>
    <t>NoGb_GBX_Iejd</t>
  </si>
  <si>
    <t>NoGb_GBA_Iejd</t>
  </si>
  <si>
    <t>NoBg_GKC_STFX</t>
  </si>
  <si>
    <t>NoBg_GKC_Fkr</t>
  </si>
  <si>
    <t>NoBg_GKC_XPTot</t>
  </si>
  <si>
    <t>NoBg_GKC_Tx</t>
  </si>
  <si>
    <t>NoBg_GKC_VFa</t>
  </si>
  <si>
    <t>NoBg_GKC_Nmv</t>
  </si>
  <si>
    <t>NoBg_GKC_Trbd</t>
  </si>
  <si>
    <t>NoBg_GKC_FMSm</t>
  </si>
  <si>
    <t>NoBg_GKC_Srp</t>
  </si>
  <si>
    <t>NoBg_GKC_Pas</t>
  </si>
  <si>
    <t>NoBg_GKC_XGTot</t>
  </si>
  <si>
    <t>NoBg_GKC_KMD</t>
  </si>
  <si>
    <t>NoBg_GKC_EjUR</t>
  </si>
  <si>
    <t>NoBg_GKC_Lfp</t>
  </si>
  <si>
    <t>NoBg_GKC_GK</t>
  </si>
  <si>
    <t>NoBg_GKC_IGt</t>
  </si>
  <si>
    <t>NoBg_GKC_IGo</t>
  </si>
  <si>
    <t>NoBg_GKC_GC</t>
  </si>
  <si>
    <t>NoBg_GKC_IGa</t>
  </si>
  <si>
    <t>NoBg_GKC_IGs</t>
  </si>
  <si>
    <t>NoBg_GKC_KCTot</t>
  </si>
  <si>
    <t>NoBg_GKC_IGTot</t>
  </si>
  <si>
    <t>NoBs_STKT_Gc</t>
  </si>
  <si>
    <t>NoBs_STKT_Gkc</t>
  </si>
  <si>
    <t>NoBs_STKT_Ixg</t>
  </si>
  <si>
    <t>NoBs_STKT_Utd</t>
  </si>
  <si>
    <t>NoBs_STKT_Od</t>
  </si>
  <si>
    <t>NoBs_STKT_Uta</t>
  </si>
  <si>
    <t>NoBs_STKT_Gk</t>
  </si>
  <si>
    <t>NoBs_STKT_Tkc</t>
  </si>
  <si>
    <t>NoBs_STKT_Tk</t>
  </si>
  <si>
    <t>NoBs_STKT_Tc</t>
  </si>
  <si>
    <t>NoBs_STKT_Ktv</t>
  </si>
  <si>
    <t>NoBs_STKT_Oa</t>
  </si>
  <si>
    <t>NoBs_STKT_Xma</t>
  </si>
  <si>
    <t>NoBs_STKT_Ak</t>
  </si>
  <si>
    <t>NoBs_STKT_Gb</t>
  </si>
  <si>
    <t>NoBs_STKT_Kav</t>
  </si>
  <si>
    <t>NoBm_Pgkc_AV</t>
  </si>
  <si>
    <t>NoBm_Auta_TV</t>
  </si>
  <si>
    <t>NoBm_Pgkc_TV</t>
  </si>
  <si>
    <t>NoBm_Aod_TV</t>
  </si>
  <si>
    <t>NoBm_ATot_AV</t>
  </si>
  <si>
    <t>NoBm_Pig_TV</t>
  </si>
  <si>
    <t>NoBm_Aoa_AV</t>
  </si>
  <si>
    <t>NoBm_Puo_AV</t>
  </si>
  <si>
    <t>NoBm_PTot_TV</t>
  </si>
  <si>
    <t>NoBm_Puo_TV</t>
  </si>
  <si>
    <t>NoBm_Aod_AV</t>
  </si>
  <si>
    <t>NoBm_ATot_TV</t>
  </si>
  <si>
    <t>NoBm_Auta_AV</t>
  </si>
  <si>
    <t>NoBm_PTot_AV</t>
  </si>
  <si>
    <t>NoBm_Aoa_TV</t>
  </si>
  <si>
    <t>NoBm_Pig_AV</t>
  </si>
  <si>
    <t>NoBm_Atkc_TV</t>
  </si>
  <si>
    <t>NoBm_Atkc_AV</t>
  </si>
  <si>
    <t>NoBm_Autd_TV</t>
  </si>
  <si>
    <t>NoBm_Autd_AV</t>
  </si>
  <si>
    <t>Snh_KrAkU_UY</t>
  </si>
  <si>
    <t>Snh_EtIn_UY</t>
  </si>
  <si>
    <t>Snh_KrSu_UY</t>
  </si>
  <si>
    <t>Snh_EtAfF_UY</t>
  </si>
  <si>
    <t>Snh_KrVre_UY</t>
  </si>
  <si>
    <t>Snh_KrT_UY</t>
  </si>
  <si>
    <t>Snh_KrNh_UY</t>
  </si>
  <si>
    <t>Snh_KrX_UY</t>
  </si>
  <si>
    <t>Snh_KrEt_UY</t>
  </si>
  <si>
    <t>Snh_GrSu_UY</t>
  </si>
  <si>
    <t>Snh_KrAkP_UY</t>
  </si>
  <si>
    <t>Snh_GrAkU_UY</t>
  </si>
  <si>
    <t>Snh_KrVkr_UY</t>
  </si>
  <si>
    <t>Snh_GrVkr_UY</t>
  </si>
  <si>
    <t>Snh_GrT_UY</t>
  </si>
  <si>
    <t>Snh_GrNh_UY</t>
  </si>
  <si>
    <t>Snh_GrX_UY</t>
  </si>
  <si>
    <t>Snh_GrAkP_UY</t>
  </si>
  <si>
    <t>Snh_InEt_UY</t>
  </si>
  <si>
    <t>Snh_InSu_UY</t>
  </si>
  <si>
    <t>Snh_InAkU_UY</t>
  </si>
  <si>
    <t>Snh_InX_UY</t>
  </si>
  <si>
    <t>Snh_InT_UY</t>
  </si>
  <si>
    <t>Snh_InVre_UY</t>
  </si>
  <si>
    <t>Snh_InNh_UY</t>
  </si>
  <si>
    <t>Snh_InAkP_UY</t>
  </si>
  <si>
    <t>Snh_InVkr_UY</t>
  </si>
  <si>
    <t>Snh_EtAfF_GY</t>
  </si>
  <si>
    <t>Snh_KrSu_GY</t>
  </si>
  <si>
    <t>Snh_EtIn_GY</t>
  </si>
  <si>
    <t>Snh_KrEt_GY</t>
  </si>
  <si>
    <t>Snh_KrAkU_GY</t>
  </si>
  <si>
    <t>Snh_KrT_GY</t>
  </si>
  <si>
    <t>Snh_KrVre_GY</t>
  </si>
  <si>
    <t>Snh_KrX_GY</t>
  </si>
  <si>
    <t>Snh_KrVkr_GY</t>
  </si>
  <si>
    <t>Snh_KrNh_GY</t>
  </si>
  <si>
    <t>Snh_KrAkP_GY</t>
  </si>
  <si>
    <t>Snh_GrX_GY</t>
  </si>
  <si>
    <t>Snh_GrSu_GY</t>
  </si>
  <si>
    <t>Snh_GrAkU_GY</t>
  </si>
  <si>
    <t>Snh_GrT_GY</t>
  </si>
  <si>
    <t>Snh_GrVkr_GY</t>
  </si>
  <si>
    <t>Snh_GrAkP_GY</t>
  </si>
  <si>
    <t>Snh_GrNh_GY</t>
  </si>
  <si>
    <t>Snh_InAkU_GY</t>
  </si>
  <si>
    <t>Snh_InSu_GY</t>
  </si>
  <si>
    <t>Snh_InEt_GY</t>
  </si>
  <si>
    <t>Snh_InVre_GY</t>
  </si>
  <si>
    <t>Snh_InX_GY</t>
  </si>
  <si>
    <t>Snh_InNh_GY</t>
  </si>
  <si>
    <t>Snh_InT_GY</t>
  </si>
  <si>
    <t>Snh_InAkP_GY</t>
  </si>
  <si>
    <t>Snh_InVkr_GY</t>
  </si>
  <si>
    <t>Ssb_Ned_Ind</t>
  </si>
  <si>
    <t>Ssb_BeX_Ant</t>
  </si>
  <si>
    <t>Ssb_KrU_Udl</t>
  </si>
  <si>
    <t>Ssb_KrP_Udl</t>
  </si>
  <si>
    <t>Ssb_KrU_Ind</t>
  </si>
  <si>
    <t>Ssb_KrP_Ind</t>
  </si>
  <si>
    <t>Ssb_BeK_Ant</t>
  </si>
  <si>
    <t>Ssb_BeTot_Ant</t>
  </si>
  <si>
    <t>Ssb_Ny_Ind</t>
  </si>
  <si>
    <t>Ssb_Ny_Udl</t>
  </si>
  <si>
    <t>Ssb_Ned_Udl</t>
  </si>
  <si>
    <t>regnper</t>
  </si>
  <si>
    <t>regnr</t>
  </si>
  <si>
    <t>REPORTERNAME</t>
  </si>
  <si>
    <t>Virksomhedstype</t>
  </si>
  <si>
    <t>Pengeinstitutter</t>
  </si>
  <si>
    <t>Alm. Brand Bank A/S</t>
  </si>
  <si>
    <t>Basisbank A/S</t>
  </si>
  <si>
    <t>Broager Sparekasse</t>
  </si>
  <si>
    <t>Coop Bank A/S</t>
  </si>
  <si>
    <t>Danske Andelskassers Bank A/S</t>
  </si>
  <si>
    <t>Danske Bank A/S</t>
  </si>
  <si>
    <t>Den Jyske Sparekasse</t>
  </si>
  <si>
    <t>Djurslands Bank A/S</t>
  </si>
  <si>
    <t>Dragsholm Sparekasse</t>
  </si>
  <si>
    <t>Dronninglund Sparekasse</t>
  </si>
  <si>
    <t>Ekspres Bank A/S</t>
  </si>
  <si>
    <t>Folkesparekassen</t>
  </si>
  <si>
    <t>Frørup Andelskasse</t>
  </si>
  <si>
    <t>Frøs Sparekasse</t>
  </si>
  <si>
    <t>Frøslev-Mollerup Sparekasse</t>
  </si>
  <si>
    <t>Fynske Bank A/S</t>
  </si>
  <si>
    <t>Grønlandsbanken, Aktieselskab</t>
  </si>
  <si>
    <t>Hvidbjerg Bank. Aktieselskab</t>
  </si>
  <si>
    <t>Jutlander Bank A/S</t>
  </si>
  <si>
    <t>Jyske Bank A/S</t>
  </si>
  <si>
    <t>Kreditbanken A/S</t>
  </si>
  <si>
    <t>Langå Sparekasse</t>
  </si>
  <si>
    <t>Lån &amp; Spar Bank A/S</t>
  </si>
  <si>
    <t>Lægernes Bank A/S</t>
  </si>
  <si>
    <t>Merkur Andelskasse</t>
  </si>
  <si>
    <t>Middelfart Sparekasse</t>
  </si>
  <si>
    <t>Møns Bank A/S</t>
  </si>
  <si>
    <t>Nordfyns Bank, Aktieselskabet</t>
  </si>
  <si>
    <t>Nordjyske Bank A/S</t>
  </si>
  <si>
    <t>Nykredit Bank A/S</t>
  </si>
  <si>
    <t>PenSam Bank A/S</t>
  </si>
  <si>
    <t>Rise Flemløse Sparekasse</t>
  </si>
  <si>
    <t>Rønde Sparekasse</t>
  </si>
  <si>
    <t>Salling Bank A/S</t>
  </si>
  <si>
    <t>Saxo Bank A/S</t>
  </si>
  <si>
    <t>Skjern Bank A/S</t>
  </si>
  <si>
    <t>Spar Nord Bank A/S</t>
  </si>
  <si>
    <t>Sparekassen Balling</t>
  </si>
  <si>
    <t>Sparekassen Bredebro</t>
  </si>
  <si>
    <t>Sparekassen Djursland</t>
  </si>
  <si>
    <t>Sparekassen Kronjylland</t>
  </si>
  <si>
    <t>Sparekassen Sjælland-Fyn A/S</t>
  </si>
  <si>
    <t>Sparekassen Thy</t>
  </si>
  <si>
    <t>Sparekassen Vendsyssel</t>
  </si>
  <si>
    <t>Sparekassen for Nr. Nebel og Omegn</t>
  </si>
  <si>
    <t>Sydbank A/S</t>
  </si>
  <si>
    <t>Totalbanken A/S</t>
  </si>
  <si>
    <t>Vestjysk Bank A/S</t>
  </si>
  <si>
    <t>Østjydsk Bank A/S</t>
  </si>
  <si>
    <t>Andelskassen Fælleskassen</t>
  </si>
  <si>
    <t>Andelskassen OIKOS</t>
  </si>
  <si>
    <t>Borbjerg Sparekasse</t>
  </si>
  <si>
    <t>Fanø Sparekasse</t>
  </si>
  <si>
    <t>Faster Andelskasse</t>
  </si>
  <si>
    <t>Klim Sparekasse</t>
  </si>
  <si>
    <t>Leasing Fyn Bank A/S</t>
  </si>
  <si>
    <t>Maj Bank A/S</t>
  </si>
  <si>
    <t>PFA Bank A/S</t>
  </si>
  <si>
    <t>Sparekassen Den lille Bikube</t>
  </si>
  <si>
    <t>Stadil Sparekasse</t>
  </si>
  <si>
    <t>Sønderhå-Hørsted Sparekasse</t>
  </si>
  <si>
    <t>Nordoya Sparikassi</t>
  </si>
  <si>
    <t>P/F  Betri Banki</t>
  </si>
  <si>
    <t>P/F BankNordik</t>
  </si>
  <si>
    <t>Suduroyar Sparikassi P/F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</si>
  <si>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</si>
  <si>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</si>
  <si>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</si>
  <si>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</si>
  <si>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</si>
  <si>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</si>
  <si>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Spu_Ix_PX</t>
  </si>
  <si>
    <t>Spu_Iifa_PP</t>
  </si>
  <si>
    <t>Spu_Ikat_PP</t>
  </si>
  <si>
    <t>Spu_Ikat_PX</t>
  </si>
  <si>
    <t>Spu_Iifa_PX</t>
  </si>
  <si>
    <t>Spu_Ix_PP</t>
  </si>
  <si>
    <t>Spu_Kif_PX</t>
  </si>
  <si>
    <t>Spu_IU_PX</t>
  </si>
  <si>
    <t>Spu_Ixa_PX</t>
  </si>
  <si>
    <t>Spu_Ixa_PP</t>
  </si>
  <si>
    <t>Spu_Iea_PX</t>
  </si>
  <si>
    <t>Spu_Iea_PP</t>
  </si>
  <si>
    <t>Spu_IU_PP</t>
  </si>
  <si>
    <t>Spu_Kki_PP</t>
  </si>
  <si>
    <t>Spu_Kv_PX</t>
  </si>
  <si>
    <t>Spu_KTot_PX</t>
  </si>
  <si>
    <t>Spu_Ixo_PX</t>
  </si>
  <si>
    <t>Spu_Ixo_PP</t>
  </si>
  <si>
    <t>Spu_KTot_PP</t>
  </si>
  <si>
    <t>Spu_Kaf_PP</t>
  </si>
  <si>
    <t>Spu_Iio_PP</t>
  </si>
  <si>
    <t>Spu_Iio_PX</t>
  </si>
  <si>
    <t>Spu_Kv_PP</t>
  </si>
  <si>
    <t>Spu_Iep_PX</t>
  </si>
  <si>
    <t>Spu_Kaf_PX</t>
  </si>
  <si>
    <t>Spu_Kki_PX</t>
  </si>
  <si>
    <t>Spu_Iep_PP</t>
  </si>
  <si>
    <t>Spu_RGi_PX</t>
  </si>
  <si>
    <t>Spu_Ui_PX</t>
  </si>
  <si>
    <t>Spu_Kif_PP</t>
  </si>
  <si>
    <t>Spu_Ka_PP</t>
  </si>
  <si>
    <t>Spu_RTfi_PP</t>
  </si>
  <si>
    <t>Spu_Kx_PX</t>
  </si>
  <si>
    <t>Spu_Ua_PP</t>
  </si>
  <si>
    <t>Spu_RTx_PP</t>
  </si>
  <si>
    <t>Spu_RTfi_PX</t>
  </si>
  <si>
    <t>Spu_Ui_PP</t>
  </si>
  <si>
    <t>Spu_Kx_PP</t>
  </si>
  <si>
    <t>Spu_RTTot_PX</t>
  </si>
  <si>
    <t>Spu_Kio_PP</t>
  </si>
  <si>
    <t>Spu_RGi_PP</t>
  </si>
  <si>
    <t>Spu_UTot_PX</t>
  </si>
  <si>
    <t>Spu_RTx_PX</t>
  </si>
  <si>
    <t>Spu_Kio_PX</t>
  </si>
  <si>
    <t>Spu_UTot_PP</t>
  </si>
  <si>
    <t>Spu_RTTot_PP</t>
  </si>
  <si>
    <t>Spu_Ua_PX</t>
  </si>
  <si>
    <t>Spu_Ka_PX</t>
  </si>
  <si>
    <t>Spu_IP_PP</t>
  </si>
  <si>
    <t>Spu_RTk_PP</t>
  </si>
  <si>
    <t>Spu_UdP_PP</t>
  </si>
  <si>
    <t>Spu_RTk_PX</t>
  </si>
  <si>
    <t>Spu_GPud_PP</t>
  </si>
  <si>
    <t>Spu_Pip_PX</t>
  </si>
  <si>
    <t>Spu_Pip_PP</t>
  </si>
  <si>
    <t>Spu_GPud_PX</t>
  </si>
  <si>
    <t>Spu_UdP_PX</t>
  </si>
  <si>
    <t>Spu_IP_PX</t>
  </si>
  <si>
    <t>UnSb_Tot_GNH</t>
  </si>
  <si>
    <t>UnSb_Prv_Nnh</t>
  </si>
  <si>
    <t>UnSb_Tot_Ynh</t>
  </si>
  <si>
    <t>UnSb_Prv_Tnh</t>
  </si>
  <si>
    <t>UnSb_Tot_INH</t>
  </si>
  <si>
    <t>UnSb_Prv_Ynh</t>
  </si>
  <si>
    <t>UnSb_Tot_UG</t>
  </si>
  <si>
    <t>UnSb_Tot_Tnh</t>
  </si>
  <si>
    <t>UnSb_Tot_Nnh</t>
  </si>
  <si>
    <t>UnSb_Prv_GNH</t>
  </si>
  <si>
    <t>UnSb_ErhTot_GNH</t>
  </si>
  <si>
    <t>UnSb_ErhOvr_Nnh</t>
  </si>
  <si>
    <t>UnSb_Prv_INH</t>
  </si>
  <si>
    <t>UnSb_ErhOvr_GNH</t>
  </si>
  <si>
    <t>UnSb_Prv_UG</t>
  </si>
  <si>
    <t>UnSb_ErhTot_INH</t>
  </si>
  <si>
    <t>UnSb_ErhTot_Ynh</t>
  </si>
  <si>
    <t>UnSb_ErhTot_UG</t>
  </si>
  <si>
    <t>UnSb_ErhTot_Tnh</t>
  </si>
  <si>
    <t>UnSb_ErhTot_Nnh</t>
  </si>
  <si>
    <t>UnSb_ErhOvr_Tnh</t>
  </si>
  <si>
    <t>UnSb_ErhOvr_Ynh</t>
  </si>
  <si>
    <t>UnSb_FEma_Tnh</t>
  </si>
  <si>
    <t>UnSb_FEma_GNH</t>
  </si>
  <si>
    <t>UnSb_FETot_INH</t>
  </si>
  <si>
    <t>UnSb_ErhOvr_INH</t>
  </si>
  <si>
    <t>UnSb_FETot_UG</t>
  </si>
  <si>
    <t>UnSb_ErhOvr_UG</t>
  </si>
  <si>
    <t>UnSb_FETot_Ynh</t>
  </si>
  <si>
    <t>UnSb_FEma_INH</t>
  </si>
  <si>
    <t>UnSb_FETot_Tnh</t>
  </si>
  <si>
    <t>UnSb_FEma_Ynh</t>
  </si>
  <si>
    <t>UnSb_FETot_Nnh</t>
  </si>
  <si>
    <t>UnSb_FEma_Nnh</t>
  </si>
  <si>
    <t>UnSb_FETot_GNH</t>
  </si>
  <si>
    <t>UnSb_FEu_UG</t>
  </si>
  <si>
    <t>UnSb_Fin_Tnh</t>
  </si>
  <si>
    <t>UnSb_FEks_Tnh</t>
  </si>
  <si>
    <t>UnSb_FEu_Tnh</t>
  </si>
  <si>
    <t>UnSb_FEks_INH</t>
  </si>
  <si>
    <t>UnSb_FEu_Ynh</t>
  </si>
  <si>
    <t>UnSb_FEma_UG</t>
  </si>
  <si>
    <t>UnSb_FEu_Nnh</t>
  </si>
  <si>
    <t>UnSb_FEu_GNH</t>
  </si>
  <si>
    <t>UnSb_FEks_Nnh</t>
  </si>
  <si>
    <t>UnSb_FEu_INH</t>
  </si>
  <si>
    <t>UnSb_Fin_Ynh</t>
  </si>
  <si>
    <t>UnSb_FEks_UG</t>
  </si>
  <si>
    <t>UnSb_FEks_Ynh</t>
  </si>
  <si>
    <t>UnSb_FEks_GNH</t>
  </si>
  <si>
    <t>UnSb_TransTot_Tnh</t>
  </si>
  <si>
    <t>UnSb_Info_Nnh</t>
  </si>
  <si>
    <t>UnSb_Fin_Nnh</t>
  </si>
  <si>
    <t>UnSb_Info_GNH</t>
  </si>
  <si>
    <t>UnSb_Fin_GNH</t>
  </si>
  <si>
    <t>UnSb_TransTot_Nnh</t>
  </si>
  <si>
    <t>UnSb_Fin_INH</t>
  </si>
  <si>
    <t>UnSb_Info_INH</t>
  </si>
  <si>
    <t>UnSb_Fin_UG</t>
  </si>
  <si>
    <t>UnSb_Info_Ynh</t>
  </si>
  <si>
    <t>UnSb_TransTot_Ynh</t>
  </si>
  <si>
    <t>UnSb_Info_UG</t>
  </si>
  <si>
    <t>UnSb_Info_Tnh</t>
  </si>
  <si>
    <t>UnSb_HR_GNH</t>
  </si>
  <si>
    <t>UnSb_TPK_Tnh</t>
  </si>
  <si>
    <t>UnSb_TransTot_GNH</t>
  </si>
  <si>
    <t>UnSb_TransTot_INH</t>
  </si>
  <si>
    <t>UnSb_TPK_GNH</t>
  </si>
  <si>
    <t>UnSb_TransTot_UG</t>
  </si>
  <si>
    <t>UnSb_HR_INH</t>
  </si>
  <si>
    <t>UnSb_TPK_INH</t>
  </si>
  <si>
    <t>UnSb_HR_UG</t>
  </si>
  <si>
    <t>UnSb_HR_Ynh</t>
  </si>
  <si>
    <t>UnSb_TPK_Nnh</t>
  </si>
  <si>
    <t>UnSb_HR_Tnh</t>
  </si>
  <si>
    <t>UnSb_TPK_Ynh</t>
  </si>
  <si>
    <t>UnSb_HR_Nnh</t>
  </si>
  <si>
    <t>UnSb_BATot_Nnh</t>
  </si>
  <si>
    <t>UnSb_Hnd_UG</t>
  </si>
  <si>
    <t>UnSb_BATot_UG</t>
  </si>
  <si>
    <t>UnSb_BATot_INH</t>
  </si>
  <si>
    <t>UnSb_Hnd_Ynh</t>
  </si>
  <si>
    <t>UnSb_TPK_UG</t>
  </si>
  <si>
    <t>UnSb_Hnd_Tnh</t>
  </si>
  <si>
    <t>UnSb_BATot_GNH</t>
  </si>
  <si>
    <t>UnSb_Hnd_Nnh</t>
  </si>
  <si>
    <t>UnSb_BATot_Tnh</t>
  </si>
  <si>
    <t>UnSb_Hnd_GNH</t>
  </si>
  <si>
    <t>UnSb_BATot_Ynh</t>
  </si>
  <si>
    <t>UnSb_Hnd_INH</t>
  </si>
  <si>
    <t>UnSb_BAo_Ynh</t>
  </si>
  <si>
    <t>UnSb_BAo_INH</t>
  </si>
  <si>
    <t>UnSb_BAov_Ynh</t>
  </si>
  <si>
    <t>UnSb_BAg_Ynh</t>
  </si>
  <si>
    <t>UnSb_BAg_Tnh</t>
  </si>
  <si>
    <t>UnSb_BAov_Nnh</t>
  </si>
  <si>
    <t>UnSb_BAov_Tnh</t>
  </si>
  <si>
    <t>UnSb_BAo_Tnh</t>
  </si>
  <si>
    <t>UnSb_BAo_Nnh</t>
  </si>
  <si>
    <t>UnSb_BAov_GNH</t>
  </si>
  <si>
    <t>UnSb_BAo_UG</t>
  </si>
  <si>
    <t>UnSb_BAov_INH</t>
  </si>
  <si>
    <t>UnSb_BAo_GNH</t>
  </si>
  <si>
    <t>UnSb_BAov_UG</t>
  </si>
  <si>
    <t>UnSb_Nrg_GNH</t>
  </si>
  <si>
    <t>UnSb_Indu_Tnh</t>
  </si>
  <si>
    <t>UnSb_BAg_Nnh</t>
  </si>
  <si>
    <t>UnSb_BAg_GNH</t>
  </si>
  <si>
    <t>UnSb_BAg_INH</t>
  </si>
  <si>
    <t>UnSb_Nrg_UG</t>
  </si>
  <si>
    <t>UnSb_Indu_GNH</t>
  </si>
  <si>
    <t>UnSb_BAg_UG</t>
  </si>
  <si>
    <t>UnSb_Nrg_INH</t>
  </si>
  <si>
    <t>UnSb_Nrg_Ynh</t>
  </si>
  <si>
    <t>UnSb_Indu_Nnh</t>
  </si>
  <si>
    <t>UnSb_Nrg_Tnh</t>
  </si>
  <si>
    <t>UnSb_Indu_Ynh</t>
  </si>
  <si>
    <t>UnSb_Nrg_Nnh</t>
  </si>
  <si>
    <t>UnSb_Indu_INH</t>
  </si>
  <si>
    <t>UnSb_Off_GNH</t>
  </si>
  <si>
    <t>UnSb_Land_UG</t>
  </si>
  <si>
    <t>UnSb_Land_Ynh</t>
  </si>
  <si>
    <t>UnSb_Off_INH</t>
  </si>
  <si>
    <t>UnSb_Off_Ynh</t>
  </si>
  <si>
    <t>UnSb_Indu_UG</t>
  </si>
  <si>
    <t>UnSb_Off_Tnh</t>
  </si>
  <si>
    <t>UnSb_Land_Nnh</t>
  </si>
  <si>
    <t>UnSb_Land_GNH</t>
  </si>
  <si>
    <t>UnSb_Off_Nnh</t>
  </si>
  <si>
    <t>UnSb_Land_Tnh</t>
  </si>
  <si>
    <t>UnSb_Off_UG</t>
  </si>
  <si>
    <t>UnSb_Land_INH</t>
  </si>
  <si>
    <t>SnhB_GOff_NhUp</t>
  </si>
  <si>
    <t>SnhB_GErh_UgUp</t>
  </si>
  <si>
    <t>SnhB_GPrv_UgFn</t>
  </si>
  <si>
    <t>SnhB_GTot_UgFn</t>
  </si>
  <si>
    <t>SnhB_GTot_NhUp</t>
  </si>
  <si>
    <t>SnhB_GTot_UgUp</t>
  </si>
  <si>
    <t>SnhB_GOff_UgFn</t>
  </si>
  <si>
    <t>SnhB_GErh_UgFn</t>
  </si>
  <si>
    <t>SnhB_Ivu_EtP</t>
  </si>
  <si>
    <t>SnhB_GOff_UgUp</t>
  </si>
  <si>
    <t>SnhB_GErh_NhUp</t>
  </si>
  <si>
    <t>SnhB_GPrv_UgUp</t>
  </si>
  <si>
    <t>SnhB_GPrv_NhUp</t>
  </si>
  <si>
    <t>SnhB_Prv_UgUp</t>
  </si>
  <si>
    <t>SnhB_ErhTot_EtP</t>
  </si>
  <si>
    <t>SnhB_Tot_UgFn</t>
  </si>
  <si>
    <t>SnhB_ErhTot_NhUp</t>
  </si>
  <si>
    <t>SnhB_Prv_UgFn</t>
  </si>
  <si>
    <t>SnhB_Tot_NhUp</t>
  </si>
  <si>
    <t>SnhB_Ovr_EtP</t>
  </si>
  <si>
    <t>SnhB_Prv_NhUp</t>
  </si>
  <si>
    <t>SnhB_Prv_EtP</t>
  </si>
  <si>
    <t>SnhB_Tot_UgUp</t>
  </si>
  <si>
    <t>SnhB_Ovr_NhUp</t>
  </si>
  <si>
    <t>SnhB_ErhTot_UgFn</t>
  </si>
  <si>
    <t>SnhB_ErhTot_UgUp</t>
  </si>
  <si>
    <t>SnhB_Ovr_UgFn</t>
  </si>
  <si>
    <t>SnhB_Tot_EtP</t>
  </si>
  <si>
    <t>SnhB_Ivu_UgUp</t>
  </si>
  <si>
    <t>SnhB_Trans_UgFn</t>
  </si>
  <si>
    <t>SnhB_Ejd_NhUp</t>
  </si>
  <si>
    <t>SnhB_Trans_NhUp</t>
  </si>
  <si>
    <t>SnhB_Ejd_UgUp</t>
  </si>
  <si>
    <t>SnhB_Ejd_UgFn</t>
  </si>
  <si>
    <t>SnhB_Info_EtP</t>
  </si>
  <si>
    <t>SnhB_Fin_UgUp</t>
  </si>
  <si>
    <t>SnhB_Fin_NhUp</t>
  </si>
  <si>
    <t>SnhB_Fin_EtP</t>
  </si>
  <si>
    <t>SnhB_Info_UgFn</t>
  </si>
  <si>
    <t>SnhB_Info_NhUp</t>
  </si>
  <si>
    <t>SnhB_Info_UgUp</t>
  </si>
  <si>
    <t>SnhB_Ejd_EtP</t>
  </si>
  <si>
    <t>SnhB_Trans_UgUp</t>
  </si>
  <si>
    <t>SnhB_Trans_EtP</t>
  </si>
  <si>
    <t>SnhB_Fin_UgFn</t>
  </si>
  <si>
    <t>SnhB_Ovr_UgUp</t>
  </si>
  <si>
    <t>SnhB_Hnd_EtP</t>
  </si>
  <si>
    <t>SnhB_Hnd_NhUp</t>
  </si>
  <si>
    <t>SnhB_Nrg_EtP</t>
  </si>
  <si>
    <t>SnhB_Indu_NhUp</t>
  </si>
  <si>
    <t>SnhB_Indu_UgFn</t>
  </si>
  <si>
    <t>SnhB_BA_NhUp</t>
  </si>
  <si>
    <t>SnhB_Indu_EtP</t>
  </si>
  <si>
    <t>SnhB_BA_UgFn</t>
  </si>
  <si>
    <t>SnhB_BA_EtP</t>
  </si>
  <si>
    <t>SnhB_Hnd_UgUp</t>
  </si>
  <si>
    <t>SnhB_Hnd_UgFn</t>
  </si>
  <si>
    <t>SnhB_Land_NhUp</t>
  </si>
  <si>
    <t>SnhB_Indu_UgUp</t>
  </si>
  <si>
    <t>SnhB_Land_EtP</t>
  </si>
  <si>
    <t>SnhB_Nrg_UgUp</t>
  </si>
  <si>
    <t>SnhB_BA_UgUp</t>
  </si>
  <si>
    <t>SnhB_Nrg_UgFn</t>
  </si>
  <si>
    <t>SnhB_Nrg_NhUp</t>
  </si>
  <si>
    <t>SnhB_Off_NhUp</t>
  </si>
  <si>
    <t>SnhB_Land_UgUp</t>
  </si>
  <si>
    <t>SnhB_Off_UgFn</t>
  </si>
  <si>
    <t>SnhB_Off_EtP</t>
  </si>
  <si>
    <t>SnhB_Land_UgFn</t>
  </si>
  <si>
    <t>SnhB_Off_UgUp</t>
  </si>
  <si>
    <t>SnhU_U100_EtP</t>
  </si>
  <si>
    <t>SnhU_U1000_Nh</t>
  </si>
  <si>
    <t>SnhU_U100_Ugn</t>
  </si>
  <si>
    <t>SnhU_U100_Nh</t>
  </si>
  <si>
    <t>SnhU_U1000_UgnP</t>
  </si>
  <si>
    <t>SnhU_U200_UgnP</t>
  </si>
  <si>
    <t>SnhU_U2000_Ugn</t>
  </si>
  <si>
    <t>SnhU_U500_Ugn</t>
  </si>
  <si>
    <t>SnhU_U200_Ugn</t>
  </si>
  <si>
    <t>SnhU_U200_Nh</t>
  </si>
  <si>
    <t>SnhU_U500_Nh</t>
  </si>
  <si>
    <t>SnhU_U500_EtP</t>
  </si>
  <si>
    <t>SnhU_U1000_Ugn</t>
  </si>
  <si>
    <t>SnhU_U200_EtP</t>
  </si>
  <si>
    <t>SnhU_U1000_EtP</t>
  </si>
  <si>
    <t>SnhU_U500_UgnP</t>
  </si>
  <si>
    <t>SnhU_U2000_UgnP</t>
  </si>
  <si>
    <t>SnhU_U50_Nh</t>
  </si>
  <si>
    <t>SnhU_U10_Ugn</t>
  </si>
  <si>
    <t>SnhU_U25_Ugn</t>
  </si>
  <si>
    <t>SnhU_U10_Nh</t>
  </si>
  <si>
    <t>SnhU_U25_EtP</t>
  </si>
  <si>
    <t>SnhU_U50_UgnP</t>
  </si>
  <si>
    <t>SnhU_U10_UgnP</t>
  </si>
  <si>
    <t>SnhU_U10_EtP</t>
  </si>
  <si>
    <t>SnhU_U50_Ugn</t>
  </si>
  <si>
    <t>SnhU_U25_UgnP</t>
  </si>
  <si>
    <t>SnhU_U50_EtP</t>
  </si>
  <si>
    <t>SnhU_U100_UgnP</t>
  </si>
  <si>
    <t>SnhU_U25_Nh</t>
  </si>
  <si>
    <t>SnhU_O1mia_EtP</t>
  </si>
  <si>
    <t>SnhU_Tot_Nh</t>
  </si>
  <si>
    <t>SnhU_Tot_EtP</t>
  </si>
  <si>
    <t>SnhU_O1mia_Ugn</t>
  </si>
  <si>
    <t>SnhU_U100000_EtP</t>
  </si>
  <si>
    <t>SnhU_Tot_UgnP</t>
  </si>
  <si>
    <t>SnhU_O1mia_UgnP</t>
  </si>
  <si>
    <t>SnhU_U100000_Nh</t>
  </si>
  <si>
    <t>SnhU_Tot_Ugn</t>
  </si>
  <si>
    <t>SnhU_O1mia_Nh</t>
  </si>
  <si>
    <t>SnhU_U10000_EtP</t>
  </si>
  <si>
    <t>SnhU_U10000_UgnP</t>
  </si>
  <si>
    <t>SnhU_U50000_UgnP</t>
  </si>
  <si>
    <t>SnhU_U50000_EtP</t>
  </si>
  <si>
    <t>SnhU_U100000_UgnP</t>
  </si>
  <si>
    <t>SnhU_U20000_UgnP</t>
  </si>
  <si>
    <t>SnhU_U20000_Nh</t>
  </si>
  <si>
    <t>SnhU_U50000_Nh</t>
  </si>
  <si>
    <t>SnhU_U100000_Ugn</t>
  </si>
  <si>
    <t>SnhU_U5000_Nh</t>
  </si>
  <si>
    <t>SnhU_U5000_EtP</t>
  </si>
  <si>
    <t>SnhU_U20000_Ugn</t>
  </si>
  <si>
    <t>SnhU_U20000_EtP</t>
  </si>
  <si>
    <t>SnhU_U2000_EtP</t>
  </si>
  <si>
    <t>SnhU_U5000_Ugn</t>
  </si>
  <si>
    <t>SnhU_U50000_Ugn</t>
  </si>
  <si>
    <t>SnhU_U10000_Ugn</t>
  </si>
  <si>
    <t>SnhU_U5000_UgnP</t>
  </si>
  <si>
    <t>SnhU_U10000_Nh</t>
  </si>
  <si>
    <t>SnhU_U2000_Nh</t>
  </si>
  <si>
    <t>Sgb_GBL_EjduKp</t>
  </si>
  <si>
    <t>Sgb_GBL_ReLoev</t>
  </si>
  <si>
    <t>Sgb_GBL_OevEjd</t>
  </si>
  <si>
    <t>Sgb_GBL_ReLejd</t>
  </si>
  <si>
    <t>Sgb_GBL_EjduK</t>
  </si>
  <si>
    <t>Sgb_GBL_EjdTot</t>
  </si>
  <si>
    <t>Sgb_GBL_EjdBD</t>
  </si>
  <si>
    <t>Sgb_GBL_ReL</t>
  </si>
  <si>
    <t>Sgb_GBL_EjdBDp</t>
  </si>
  <si>
    <t>Sgb_GBL_EjdAfv</t>
  </si>
  <si>
    <t>Sgb_GBL_Dejd</t>
  </si>
  <si>
    <t>Sgb_GBL_Iejd</t>
  </si>
  <si>
    <t>Sgb_GBL_ADejd</t>
  </si>
  <si>
    <t>Sgb_GBL_UDejd</t>
  </si>
  <si>
    <t>Snr_Tot_NedTot</t>
  </si>
  <si>
    <t>Snr_Tot_BBe</t>
  </si>
  <si>
    <t>Snr_Tot_STe</t>
  </si>
  <si>
    <t>Snr_Tot_BBu</t>
  </si>
  <si>
    <t>Snr_NedR_BBe</t>
  </si>
  <si>
    <t>Snr_IngR_STe</t>
  </si>
  <si>
    <t>Snr_IngR_BBu</t>
  </si>
  <si>
    <t>Snr_IngR_BBe</t>
  </si>
  <si>
    <t>Snr_NedR_STu</t>
  </si>
  <si>
    <t>Snr_IngR_STu</t>
  </si>
  <si>
    <t>Snr_NedR_STe</t>
  </si>
  <si>
    <t>Snr_NedR_BBu</t>
  </si>
  <si>
    <t>Snr_Tot_STu</t>
  </si>
  <si>
    <t>NoBu_UTot_Pri</t>
  </si>
  <si>
    <t>NoBu_Usd_Off</t>
  </si>
  <si>
    <t>NoBu_Usf_Erh</t>
  </si>
  <si>
    <t>NoBu_UTot_Off</t>
  </si>
  <si>
    <t>NoBu_Usd_Erh</t>
  </si>
  <si>
    <t>NoBu_Usf_Off</t>
  </si>
  <si>
    <t>NoBu_Usd_Pri</t>
  </si>
  <si>
    <t>NoBu_Usf_Pri</t>
  </si>
  <si>
    <t>NoBu_UTot_Erh</t>
  </si>
  <si>
    <t>NoBu_Ub_Off</t>
  </si>
  <si>
    <t>NoBu_Ub_Erh</t>
  </si>
  <si>
    <t>NoBu_Ub_Pri</t>
  </si>
  <si>
    <t>Sind_Ssi_RpK</t>
  </si>
  <si>
    <t>Sind_Ssi_Konj</t>
  </si>
  <si>
    <t>Sind_Ssi_Gev</t>
  </si>
  <si>
    <t>Sind_Ssi_Rp</t>
  </si>
  <si>
    <t>Sind_Ssi_ApP</t>
  </si>
  <si>
    <t>Sind_Ssi_RpP</t>
  </si>
  <si>
    <t>Sind_Ssi_DsiK</t>
  </si>
  <si>
    <t>Sind_Ssi_Udd</t>
  </si>
  <si>
    <t>Sind_Ssi_DsiS</t>
  </si>
  <si>
    <t>Sind_Ssi_DsiA</t>
  </si>
  <si>
    <t>Sind_Ssi_Ap</t>
  </si>
  <si>
    <t>Sind_Ssi_DsiB</t>
  </si>
  <si>
    <t>Sind_Ssi_DsiR</t>
  </si>
  <si>
    <t>Sind_Ssi_ApK</t>
  </si>
  <si>
    <t>Sind_Ssi_SiTot</t>
  </si>
  <si>
    <t>Sind_Ssi_Ind</t>
  </si>
  <si>
    <t>Sind_Ssi_BolP</t>
  </si>
  <si>
    <t>Sind_Ssi_Inv</t>
  </si>
  <si>
    <t>Sind_Ssi_Bol</t>
  </si>
  <si>
    <t>Sind_Ssi_BolK</t>
  </si>
  <si>
    <t>Sind_Ssi_SpP</t>
  </si>
  <si>
    <t>Sind_Ssi_SpK</t>
  </si>
  <si>
    <t>Sind_Ssi_KaPeP</t>
  </si>
  <si>
    <t>Sind_Ssi_BopP</t>
  </si>
  <si>
    <t>Sind_Ssi_Sp</t>
  </si>
  <si>
    <t>Sind_Ssi_KaPe</t>
  </si>
  <si>
    <t>Sind_Ssi_Etab</t>
  </si>
  <si>
    <t>Sind_Ssi_KaPeK</t>
  </si>
  <si>
    <t>Sind_Ssi_BopK</t>
  </si>
  <si>
    <t>Sind_Ssi_Bop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</si>
  <si>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</si>
  <si>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</si>
  <si>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</si>
  <si>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</si>
  <si>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</si>
  <si>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</si>
  <si>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</si>
  <si>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</si>
  <si>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</si>
  <si>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</si>
  <si>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</si>
  <si>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</si>
  <si>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</si>
  <si>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</si>
  <si>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</si>
  <si>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</si>
  <si>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</si>
  <si>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</si>
  <si>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</si>
  <si>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</si>
  <si>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</si>
  <si>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</si>
  <si>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</si>
  <si>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</si>
  <si>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</si>
  <si>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</si>
  <si>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</si>
  <si>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</si>
  <si>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</si>
  <si>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</si>
  <si>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</si>
  <si>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</si>
  <si>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</si>
  <si>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</si>
  <si>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</si>
  <si>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</si>
  <si>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</si>
  <si>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</si>
  <si>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</si>
  <si>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</si>
  <si>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</si>
  <si>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</si>
  <si>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</si>
  <si>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</si>
  <si>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</si>
  <si>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</si>
  <si>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</si>
  <si>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</si>
  <si>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Puljeordninger</t>
  </si>
  <si>
    <t>Nedskrivninger/hensættelser</t>
  </si>
  <si>
    <t>Udlån, garantidebitorer og nedskrivninger/hensættelser fordelt på sektorer og brancher</t>
  </si>
  <si>
    <t>Udlån, garantidebitorer og nedskrivninger/hensættelser fordelt efter størrelse af udlån mv.</t>
  </si>
  <si>
    <t>Tilgodehavender med nedsat rente</t>
  </si>
  <si>
    <t>Udlån fordelt efter kategorier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</si>
  <si>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</si>
  <si>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</si>
  <si>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2.14 Udlån, garantidebitorer, nedskrivninger/hensættelser fordelt efter størrelse af udlån mv., grp. 1-3</t>
  </si>
  <si>
    <t>Tabel 2.15 Supplerende oplysninger vedrørende grunde og bygninger samt leasing, grp. 1-3</t>
  </si>
  <si>
    <t>Tabel 2.16 Supplerende oplysninger vedrørende tilgodehavender med nedsat rente, grp 1-3</t>
  </si>
  <si>
    <t>Tabel 2.17 Tilgodehavender med nedsat rente, grp. 1-3</t>
  </si>
  <si>
    <t>Tabel 2.18 Særlige indlånsformer, grp. 1-3</t>
  </si>
  <si>
    <t>Tabel 2.19 Struktur og beskæftigelse,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</si>
  <si>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</si>
  <si>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</si>
  <si>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</si>
  <si>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</si>
  <si>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</si>
  <si>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</si>
  <si>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</si>
  <si>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</si>
  <si>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</si>
  <si>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</si>
  <si>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</si>
  <si>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</si>
  <si>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</si>
  <si>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</si>
  <si>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</si>
  <si>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</si>
  <si>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</si>
  <si>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</si>
  <si>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</si>
  <si>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Gruppe 1 - Arb. kapital over 75 mia. kr.</t>
  </si>
  <si>
    <t>Gruppe 2 - Arb. kapital over 12 mia. kr.</t>
  </si>
  <si>
    <t>Institutter i alt: 12</t>
  </si>
  <si>
    <t>Gruppe 6 - Færøske Pengeinstitutter</t>
  </si>
  <si>
    <t>Institutter i alt: 4</t>
  </si>
  <si>
    <t>Bilag 6.1 register over andelskasser, banker og sparekasser</t>
  </si>
  <si>
    <t>Reg.nr.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</si>
  <si>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</si>
  <si>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</si>
  <si>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</si>
  <si>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</si>
  <si>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</si>
  <si>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</si>
  <si>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</si>
  <si>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</si>
  <si>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</si>
  <si>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</si>
  <si>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</si>
  <si>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</si>
  <si>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</si>
  <si>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</si>
  <si>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</si>
  <si>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</si>
  <si>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</si>
  <si>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V</t>
  </si>
  <si>
    <t>Ø</t>
  </si>
  <si>
    <t>Aktieselskabet Arbejdernes Landsbank</t>
  </si>
  <si>
    <t>Ringkjøbing Landbobank. Aktieselskab</t>
  </si>
  <si>
    <t>Østervrå Andelskasse</t>
  </si>
  <si>
    <t>NoBg_GKC_ObRTot</t>
  </si>
  <si>
    <t>NoBg_GKC_ObRu3</t>
  </si>
  <si>
    <t>NoBg_GKC_ObRu6</t>
  </si>
  <si>
    <t>NoBg_GKC_ObRu12</t>
  </si>
  <si>
    <t>NoBg_GKC_ObRo12</t>
  </si>
  <si>
    <t>Sind_Ssi_Ivk</t>
  </si>
  <si>
    <t>Lollands Bank A/S</t>
  </si>
  <si>
    <t>institutter i alt: 18</t>
  </si>
  <si>
    <t>Gruppe 3 - Arb. kapital over 750 mio. kr.</t>
  </si>
  <si>
    <t>Gruppe 4 - Arb. kapital under 750 mio. kr.</t>
  </si>
  <si>
    <t>Pengeinstitutter: Statistisk materiale 2018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</si>
  <si>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</si>
  <si>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</si>
  <si>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</si>
  <si>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</si>
  <si>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</si>
  <si>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</si>
  <si>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</si>
  <si>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</si>
  <si>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NedSu</t>
  </si>
  <si>
    <t>Nedskrivninger/hensættelser på udlån og garantidebitorer</t>
  </si>
  <si>
    <t>Endeligt tabt (afskrevet) ikke tidligere nedskrevet/hensat</t>
  </si>
  <si>
    <t>Akkumulerede
nedskrivninger/
hensættelser
ultimo perioden
1.000 kr.</t>
  </si>
  <si>
    <t>AN</t>
  </si>
  <si>
    <t>Størrelse af udlån mv.</t>
  </si>
  <si>
    <t>Tabel 4.5 Balanceoplysninger for pengeinstitutter grp. 6</t>
  </si>
  <si>
    <t>Tabel 2.20 Kreditbonitet fordelt på sektor og brancher</t>
  </si>
  <si>
    <t>Bonitetskategori 1</t>
  </si>
  <si>
    <t>Bonitetskategori 2c</t>
  </si>
  <si>
    <t>Bonitetskategori 2b</t>
  </si>
  <si>
    <t>Bonitetskategori 2a/3</t>
  </si>
  <si>
    <t>OIV</t>
  </si>
  <si>
    <t>VSv</t>
  </si>
  <si>
    <t>FbSv</t>
  </si>
  <si>
    <t>NoB</t>
  </si>
  <si>
    <t>BA</t>
  </si>
  <si>
    <t>Trans</t>
  </si>
  <si>
    <t>Ejd</t>
  </si>
  <si>
    <t>Ovr</t>
  </si>
  <si>
    <t>Vælg gruppe</t>
  </si>
  <si>
    <t>Gruppe 1</t>
  </si>
  <si>
    <t>KbSb_Off_OIV</t>
  </si>
  <si>
    <t>KbSb_Off_VSv</t>
  </si>
  <si>
    <t>KbSb_Off_FbSv</t>
  </si>
  <si>
    <t>KbSb_Off_NoB</t>
  </si>
  <si>
    <t>KbSb_Land_OIV</t>
  </si>
  <si>
    <t>KbSb_Land_VSv</t>
  </si>
  <si>
    <t>KbSb_Land_FbSv</t>
  </si>
  <si>
    <t>KbSb_Land_NoB</t>
  </si>
  <si>
    <t>KbSb_Indu_OIV</t>
  </si>
  <si>
    <t>KbSb_Indu_VSv</t>
  </si>
  <si>
    <t>KbSb_Indu_FbSv</t>
  </si>
  <si>
    <t>KbSb_Indu_NoB</t>
  </si>
  <si>
    <t>KbSb_Nrg_OIV</t>
  </si>
  <si>
    <t>KbSb_Nrg_VSv</t>
  </si>
  <si>
    <t>KbSb_Nrg_FbSv</t>
  </si>
  <si>
    <t>KbSb_Nrg_NoB</t>
  </si>
  <si>
    <t>KbSb_BA_OIV</t>
  </si>
  <si>
    <t>KbSb_BA_VSv</t>
  </si>
  <si>
    <t>KbSb_BA_FbSv</t>
  </si>
  <si>
    <t>KbSb_BA_NoB</t>
  </si>
  <si>
    <t>KbSb_Hnd_OIV</t>
  </si>
  <si>
    <t>KbSb_Hnd_VSv</t>
  </si>
  <si>
    <t>KbSb_Hnd_FbSv</t>
  </si>
  <si>
    <t>KbSb_Hnd_NoB</t>
  </si>
  <si>
    <t>KbSb_Trans_OIV</t>
  </si>
  <si>
    <t>KbSb_Trans_VSv</t>
  </si>
  <si>
    <t>KbSb_Trans_FbSv</t>
  </si>
  <si>
    <t>KbSb_Trans_NoB</t>
  </si>
  <si>
    <t>KbSb_Info_OIV</t>
  </si>
  <si>
    <t>KbSb_Info_VSv</t>
  </si>
  <si>
    <t>KbSb_Info_FbSv</t>
  </si>
  <si>
    <t>KbSb_Info_NoB</t>
  </si>
  <si>
    <t>KbSb_Fin_OIV</t>
  </si>
  <si>
    <t>KbSb_Fin_VSv</t>
  </si>
  <si>
    <t>KbSb_Fin_FbSv</t>
  </si>
  <si>
    <t>KbSb_Fin_NoB</t>
  </si>
  <si>
    <t>KbSb_Ejd_OIV</t>
  </si>
  <si>
    <t>KbSb_Ejd_VSv</t>
  </si>
  <si>
    <t>KbSb_Ejd_FbSv</t>
  </si>
  <si>
    <t>KbSb_Ejd_NoB</t>
  </si>
  <si>
    <t>KbSb_Ovr_OIV</t>
  </si>
  <si>
    <t>KbSb_Ovr_VSv</t>
  </si>
  <si>
    <t>KbSb_Ovr_FbSv</t>
  </si>
  <si>
    <t>KbSb_Ovr_NoB</t>
  </si>
  <si>
    <t>KbSb_ErhTot_OIV</t>
  </si>
  <si>
    <t>KbSb_ErhTot_VSv</t>
  </si>
  <si>
    <t>KbSb_ErhTot_FbSv</t>
  </si>
  <si>
    <t>KbSb_ErhTot_NoB</t>
  </si>
  <si>
    <t>KbSb_ErhK_OIV</t>
  </si>
  <si>
    <t>KbSb_ErhK_VSv</t>
  </si>
  <si>
    <t>KbSb_ErhK_FbSv</t>
  </si>
  <si>
    <t>KbSb_ErhK_NoB</t>
  </si>
  <si>
    <t>KbSb_Prv_OIV</t>
  </si>
  <si>
    <t>KbSb_Prv_VSv</t>
  </si>
  <si>
    <t>KbSb_Prv_FbSv</t>
  </si>
  <si>
    <t>KbSb_Prv_NoB</t>
  </si>
  <si>
    <t>KbSb_PrvK_OIV</t>
  </si>
  <si>
    <t>KbSb_PrvK_VSv</t>
  </si>
  <si>
    <t>KbSb_PrvK_FbSv</t>
  </si>
  <si>
    <t>KbSb_PrvK_NoB</t>
  </si>
  <si>
    <t>KbSb_Tot_OIV</t>
  </si>
  <si>
    <t>KbSb_Tot_VSv</t>
  </si>
  <si>
    <t>KbSb_Tot_FbSv</t>
  </si>
  <si>
    <t>KbSb_Tot_NoB</t>
  </si>
  <si>
    <t>Gruppe 1-3</t>
  </si>
  <si>
    <t>Gruppe 2</t>
  </si>
  <si>
    <t>Gruppe 3</t>
  </si>
  <si>
    <t xml:space="preserve"> </t>
  </si>
  <si>
    <t>Kreditbonitet</t>
  </si>
  <si>
    <t>Tabel 2.20</t>
  </si>
  <si>
    <t>Res_TiPR_RY</t>
  </si>
  <si>
    <t>Res_TiX_RY</t>
  </si>
  <si>
    <t>Res_TiTot_RY</t>
  </si>
  <si>
    <t>Den Jyske Sparekasse A/S</t>
  </si>
  <si>
    <t>Bilag 6.1 Størrelsesgruppering pr. ultimo 2018</t>
  </si>
  <si>
    <t>Institutter i alt: 35</t>
  </si>
  <si>
    <t>Søby-Skader-Halling Sparekasse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</si>
</sst>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r.&quot;;[Red]\-#,##0\ &quot;kr.&quot;"/>
    <numFmt numFmtId="43" formatCode="_-* #,##0.00_-;\-* #,##0.00_-;_-* &quot;-&quot;??_-;_-@_-"/>
    <numFmt numFmtId="164" formatCode="0.0"/>
    <numFmt numFmtId="165" formatCode="#,##0_ ;\-#,##0\ "/>
  </numFmts>
  <fonts count="35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4"/>
      <name val="Constantia"/>
      <family val="1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990000"/>
      <name val="Constantia"/>
      <family val="1"/>
    </font>
    <font>
      <b/>
      <sz val="16"/>
      <color rgb="FF990000"/>
      <name val="Constantia"/>
      <family val="1"/>
    </font>
    <font>
      <sz val="12"/>
      <name val="Constantia"/>
      <family val="1"/>
    </font>
    <font>
      <sz val="10"/>
      <name val="Constantia"/>
      <family val="1"/>
    </font>
    <font>
      <sz val="8"/>
      <color theme="4"/>
      <name val="Wingdings"/>
      <charset val="2"/>
    </font>
    <font>
      <u/>
      <sz val="10"/>
      <color theme="10"/>
      <name val="Arial"/>
      <family val="2"/>
    </font>
    <font>
      <sz val="10"/>
      <color theme="10"/>
      <name val="Constantia"/>
      <family val="1"/>
    </font>
    <font>
      <b/>
      <sz val="11"/>
      <name val="Constantia"/>
      <family val="1"/>
    </font>
    <font>
      <sz val="11"/>
      <name val="Constantia"/>
      <family val="1"/>
    </font>
    <font>
      <b/>
      <sz val="12"/>
      <name val="Constantia"/>
      <family val="1"/>
    </font>
    <font>
      <b/>
      <sz val="11"/>
      <color rgb="FF990000"/>
      <name val="Constantia"/>
      <family val="1"/>
    </font>
    <font>
      <sz val="10"/>
      <color theme="1"/>
      <name val="Calibri"/>
      <family val="2"/>
      <scheme val="minor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/>
    <xf numFmtId="0" fontId="0" fillId="0" borderId="0" xfId="0" applyNumberFormat="1"/>
    <xf numFmtId="49" fontId="0" fillId="0" borderId="0" xfId="0" applyNumberFormat="1"/>
    <xf numFmtId="43" fontId="0" fillId="0" borderId="0" xfId="3" applyFont="1"/>
    <xf numFmtId="0" fontId="0" fillId="0" borderId="0" xfId="0" applyProtection="1">
      <protection hidden="1"/>
    </xf>
    <xf numFmtId="0" fontId="33" fillId="0" borderId="0" xfId="4" applyAlignment="1" applyProtection="1">
      <protection hidden="1"/>
    </xf>
    <xf numFmtId="0" fontId="19" fillId="0" borderId="0" xfId="1" applyAlignment="1" applyProtection="1">
      <protection hidden="1"/>
    </xf>
    <xf numFmtId="0" fontId="13" fillId="0" borderId="0" xfId="0" applyFont="1" applyBorder="1" applyProtection="1"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165" fontId="0" fillId="0" borderId="1" xfId="3" applyNumberFormat="1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6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3" fillId="3" borderId="0" xfId="0" applyFont="1" applyFill="1" applyProtection="1">
      <protection hidden="1"/>
    </xf>
    <xf numFmtId="0" fontId="0" fillId="3" borderId="0" xfId="0" applyNumberFormat="1" applyFill="1" applyProtection="1">
      <protection hidden="1"/>
    </xf>
    <xf numFmtId="0" fontId="13" fillId="3" borderId="0" xfId="0" applyNumberFormat="1" applyFont="1" applyFill="1" applyProtection="1">
      <protection hidden="1"/>
    </xf>
    <xf numFmtId="0" fontId="27" fillId="6" borderId="0" xfId="2" applyFill="1" applyProtection="1">
      <protection hidden="1"/>
    </xf>
    <xf numFmtId="0" fontId="31" fillId="3" borderId="23" xfId="2" applyFont="1" applyFill="1" applyBorder="1" applyAlignment="1" applyProtection="1">
      <alignment horizontal="left"/>
      <protection hidden="1"/>
    </xf>
    <xf numFmtId="0" fontId="28" fillId="3" borderId="22" xfId="2" applyFont="1" applyFill="1" applyBorder="1" applyAlignment="1" applyProtection="1">
      <alignment horizontal="left"/>
      <protection hidden="1"/>
    </xf>
    <xf numFmtId="0" fontId="29" fillId="3" borderId="22" xfId="2" applyFont="1" applyFill="1" applyBorder="1" applyAlignment="1" applyProtection="1">
      <alignment horizontal="left"/>
      <protection hidden="1"/>
    </xf>
    <xf numFmtId="0" fontId="29" fillId="3" borderId="24" xfId="2" applyFont="1" applyFill="1" applyBorder="1" applyAlignment="1" applyProtection="1">
      <alignment horizontal="left"/>
      <protection hidden="1"/>
    </xf>
    <xf numFmtId="0" fontId="29" fillId="3" borderId="6" xfId="2" applyFont="1" applyFill="1" applyBorder="1" applyAlignment="1" applyProtection="1">
      <alignment horizontal="left"/>
      <protection hidden="1"/>
    </xf>
    <xf numFmtId="0" fontId="29" fillId="3" borderId="0" xfId="2" applyFont="1" applyFill="1" applyBorder="1" applyAlignment="1" applyProtection="1">
      <alignment horizontal="left"/>
      <protection hidden="1"/>
    </xf>
    <xf numFmtId="0" fontId="25" fillId="3" borderId="0" xfId="2" applyNumberFormat="1" applyFont="1" applyFill="1" applyBorder="1" applyAlignment="1" applyProtection="1">
      <alignment horizontal="left"/>
      <protection hidden="1"/>
    </xf>
    <xf numFmtId="0" fontId="29" fillId="3" borderId="20" xfId="2" applyFont="1" applyFill="1" applyBorder="1" applyAlignment="1" applyProtection="1">
      <alignment horizontal="left"/>
      <protection hidden="1"/>
    </xf>
    <xf numFmtId="0" fontId="29" fillId="3" borderId="7" xfId="2" applyFont="1" applyFill="1" applyBorder="1" applyAlignment="1" applyProtection="1">
      <alignment horizontal="left"/>
      <protection hidden="1"/>
    </xf>
    <xf numFmtId="0" fontId="25" fillId="3" borderId="8" xfId="2" applyFont="1" applyFill="1" applyBorder="1" applyAlignment="1" applyProtection="1">
      <alignment horizontal="left"/>
      <protection hidden="1"/>
    </xf>
    <xf numFmtId="0" fontId="29" fillId="3" borderId="8" xfId="2" applyFont="1" applyFill="1" applyBorder="1" applyAlignment="1" applyProtection="1">
      <alignment horizontal="left"/>
      <protection hidden="1"/>
    </xf>
    <xf numFmtId="0" fontId="29" fillId="3" borderId="21" xfId="2" applyFont="1" applyFill="1" applyBorder="1" applyAlignment="1" applyProtection="1">
      <alignment horizontal="left"/>
      <protection hidden="1"/>
    </xf>
    <xf numFmtId="0" fontId="29" fillId="0" borderId="0" xfId="2" applyFont="1" applyFill="1" applyBorder="1" applyAlignment="1" applyProtection="1">
      <alignment horizontal="left"/>
      <protection hidden="1"/>
    </xf>
    <xf numFmtId="0" fontId="25" fillId="0" borderId="0" xfId="2" applyFont="1" applyFill="1" applyBorder="1" applyAlignment="1" applyProtection="1">
      <alignment horizontal="left"/>
      <protection hidden="1"/>
    </xf>
    <xf numFmtId="0" fontId="25" fillId="3" borderId="6" xfId="2" applyNumberFormat="1" applyFont="1" applyFill="1" applyBorder="1" applyAlignment="1" applyProtection="1">
      <alignment horizontal="left"/>
      <protection hidden="1"/>
    </xf>
    <xf numFmtId="49" fontId="25" fillId="3" borderId="0" xfId="2" applyNumberFormat="1" applyFon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5" fillId="3" borderId="21" xfId="2" applyFont="1" applyFill="1" applyBorder="1" applyAlignment="1" applyProtection="1">
      <alignment horizontal="left"/>
      <protection hidden="1"/>
    </xf>
    <xf numFmtId="0" fontId="25" fillId="3" borderId="22" xfId="2" applyFont="1" applyFill="1" applyBorder="1" applyAlignment="1" applyProtection="1">
      <alignment horizontal="left"/>
      <protection hidden="1"/>
    </xf>
    <xf numFmtId="0" fontId="25" fillId="3" borderId="24" xfId="2" applyFont="1" applyFill="1" applyBorder="1" applyAlignment="1" applyProtection="1">
      <alignment horizontal="left"/>
      <protection hidden="1"/>
    </xf>
    <xf numFmtId="0" fontId="27" fillId="3" borderId="0" xfId="2" applyFill="1" applyProtection="1">
      <protection hidden="1"/>
    </xf>
    <xf numFmtId="0" fontId="25" fillId="3" borderId="0" xfId="2" applyFont="1" applyFill="1" applyBorder="1" applyAlignment="1" applyProtection="1">
      <alignment horizontal="left"/>
      <protection hidden="1"/>
    </xf>
    <xf numFmtId="0" fontId="25" fillId="3" borderId="20" xfId="2" applyFont="1" applyFill="1" applyBorder="1" applyAlignment="1" applyProtection="1">
      <alignment horizontal="left"/>
      <protection hidden="1"/>
    </xf>
    <xf numFmtId="0" fontId="25" fillId="3" borderId="7" xfId="2" applyFont="1" applyFill="1" applyBorder="1" applyAlignment="1" applyProtection="1">
      <alignment horizontal="left"/>
      <protection hidden="1"/>
    </xf>
    <xf numFmtId="0" fontId="30" fillId="6" borderId="0" xfId="2" applyFont="1" applyFill="1" applyProtection="1">
      <protection hidden="1"/>
    </xf>
    <xf numFmtId="43" fontId="0" fillId="0" borderId="0" xfId="3" applyFont="1" applyProtection="1">
      <protection hidden="1"/>
    </xf>
    <xf numFmtId="0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Protection="1"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1" fillId="3" borderId="1" xfId="0" applyFont="1" applyFill="1" applyBorder="1" applyAlignment="1" applyProtection="1">
      <alignment horizontal="left" vertical="center"/>
      <protection hidden="1"/>
    </xf>
    <xf numFmtId="0" fontId="10" fillId="0" borderId="0" xfId="0" applyFont="1" applyProtection="1">
      <protection hidden="1"/>
    </xf>
    <xf numFmtId="0" fontId="1" fillId="2" borderId="12" xfId="0" applyFont="1" applyFill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left" vertical="center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0" fontId="3" fillId="0" borderId="6" xfId="0" quotePrefix="1" applyFont="1" applyFill="1" applyBorder="1" applyAlignment="1" applyProtection="1">
      <alignment horizontal="left" vertical="center"/>
      <protection hidden="1"/>
    </xf>
    <xf numFmtId="0" fontId="3" fillId="3" borderId="15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26" fillId="5" borderId="0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vertical="center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4" fontId="3" fillId="0" borderId="14" xfId="0" applyNumberFormat="1" applyFont="1" applyBorder="1" applyAlignment="1" applyProtection="1">
      <alignment horizontal="right" vertical="center"/>
      <protection hidden="1"/>
    </xf>
    <xf numFmtId="0" fontId="0" fillId="0" borderId="22" xfId="0" applyBorder="1" applyProtection="1">
      <protection hidden="1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2" fillId="5" borderId="0" xfId="0" applyFont="1" applyFill="1" applyBorder="1" applyAlignment="1" applyProtection="1">
      <alignment horizontal="right" vertical="top"/>
      <protection hidden="1"/>
    </xf>
    <xf numFmtId="0" fontId="0" fillId="0" borderId="0" xfId="0" applyAlignme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4" fillId="5" borderId="0" xfId="0" applyFont="1" applyFill="1" applyBorder="1" applyProtection="1">
      <protection hidden="1"/>
    </xf>
    <xf numFmtId="0" fontId="24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15" fillId="3" borderId="0" xfId="0" applyFont="1" applyFill="1" applyAlignment="1" applyProtection="1">
      <protection hidden="1"/>
    </xf>
    <xf numFmtId="0" fontId="16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19" fillId="3" borderId="0" xfId="1" applyFill="1" applyAlignment="1" applyProtection="1">
      <protection hidden="1"/>
    </xf>
    <xf numFmtId="0" fontId="20" fillId="3" borderId="0" xfId="1" applyFont="1" applyFill="1" applyAlignment="1" applyProtection="1">
      <protection hidden="1"/>
    </xf>
    <xf numFmtId="0" fontId="15" fillId="3" borderId="0" xfId="0" applyFont="1" applyFill="1" applyProtection="1">
      <protection hidden="1"/>
    </xf>
    <xf numFmtId="0" fontId="34" fillId="3" borderId="0" xfId="1" applyFont="1" applyFill="1" applyAlignment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23" fillId="3" borderId="0" xfId="0" applyFont="1" applyFill="1" applyProtection="1"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0" xfId="1" applyAlignment="1" applyProtection="1"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26" xfId="0" applyFont="1" applyFill="1" applyBorder="1" applyAlignment="1" applyProtection="1">
      <alignment horizontal="left" vertical="center"/>
      <protection hidden="1"/>
    </xf>
    <xf numFmtId="0" fontId="8" fillId="2" borderId="27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8" fillId="2" borderId="12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2" xfId="0" applyFont="1" applyBorder="1" applyAlignment="1" applyProtection="1">
      <alignment horizontal="center"/>
      <protection locked="0" hidden="1"/>
    </xf>
    <xf numFmtId="0" fontId="13" fillId="0" borderId="3" xfId="0" applyFont="1" applyBorder="1" applyAlignment="1" applyProtection="1">
      <alignment horizontal="center"/>
      <protection locked="0" hidden="1"/>
    </xf>
    <xf numFmtId="0" fontId="13" fillId="0" borderId="4" xfId="0" applyFon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5">
    <cellStyle name="Forklarende tekst" xfId="4" builtinId="53"/>
    <cellStyle name="Komma" xfId="3" builtinId="3"/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B5"/>
  <sheetViews>
    <sheetView workbookViewId="0"/>
  </sheetViews>
  <sheetFormatPr defaultRowHeight="15" x14ac:dyDescent="0.25"/>
  <cols>
    <col min="1" max="1" width="10.7109375" style="1" bestFit="1" customWidth="1"/>
    <col min="2" max="2" width="7.140625" style="1" bestFit="1" customWidth="1"/>
    <col min="3" max="3" width="16.42578125" style="4" bestFit="1" customWidth="1"/>
    <col min="4" max="6" width="20.28515625" style="4" bestFit="1" customWidth="1"/>
    <col min="7" max="7" width="17.7109375" style="4" bestFit="1" customWidth="1"/>
    <col min="8" max="8" width="20.140625" style="4" bestFit="1" customWidth="1"/>
    <col min="9" max="10" width="20.28515625" style="4" bestFit="1" customWidth="1"/>
    <col min="11" max="11" width="20.140625" style="4" bestFit="1" customWidth="1"/>
    <col min="12" max="13" width="20.28515625" style="4" bestFit="1" customWidth="1"/>
    <col min="14" max="14" width="19.28515625" style="4" bestFit="1" customWidth="1"/>
    <col min="15" max="15" width="17.7109375" style="4" bestFit="1" customWidth="1"/>
    <col min="16" max="16" width="19.85546875" style="4" bestFit="1" customWidth="1"/>
    <col min="17" max="18" width="20.140625" style="4" bestFit="1" customWidth="1"/>
    <col min="19" max="19" width="19.28515625" style="4" bestFit="1" customWidth="1"/>
    <col min="20" max="21" width="20.28515625" style="4" bestFit="1" customWidth="1"/>
    <col min="22" max="22" width="23" style="4" bestFit="1" customWidth="1"/>
    <col min="23" max="23" width="21.28515625" style="4" bestFit="1" customWidth="1"/>
    <col min="24" max="24" width="22.85546875" style="4" bestFit="1" customWidth="1"/>
    <col min="25" max="25" width="21.140625" style="4" bestFit="1" customWidth="1"/>
    <col min="26" max="26" width="20.140625" style="4" bestFit="1" customWidth="1"/>
    <col min="27" max="28" width="21.140625" style="4" bestFit="1" customWidth="1"/>
    <col min="29" max="29" width="21.28515625" style="4" bestFit="1" customWidth="1"/>
    <col min="30" max="30" width="19.28515625" style="4" bestFit="1" customWidth="1"/>
    <col min="31" max="32" width="19.140625" style="4" bestFit="1" customWidth="1"/>
    <col min="33" max="33" width="20.28515625" style="4" bestFit="1" customWidth="1"/>
    <col min="34" max="34" width="19.28515625" style="4" bestFit="1" customWidth="1"/>
    <col min="35" max="35" width="20.28515625" style="4" bestFit="1" customWidth="1"/>
    <col min="36" max="36" width="21.140625" style="4" bestFit="1" customWidth="1"/>
    <col min="37" max="37" width="23" style="4" bestFit="1" customWidth="1"/>
    <col min="38" max="38" width="22.85546875" style="4" bestFit="1" customWidth="1"/>
    <col min="39" max="39" width="21.140625" style="4" bestFit="1" customWidth="1"/>
    <col min="40" max="40" width="22.85546875" style="4" bestFit="1" customWidth="1"/>
    <col min="41" max="41" width="21.140625" style="4" bestFit="1" customWidth="1"/>
    <col min="42" max="42" width="21.28515625" style="4" bestFit="1" customWidth="1"/>
    <col min="43" max="43" width="21.140625" style="4" bestFit="1" customWidth="1"/>
    <col min="44" max="44" width="20.28515625" style="4" bestFit="1" customWidth="1"/>
    <col min="45" max="45" width="22.85546875" style="4" bestFit="1" customWidth="1"/>
    <col min="46" max="47" width="19.28515625" style="4" bestFit="1" customWidth="1"/>
    <col min="48" max="48" width="19.140625" style="4" bestFit="1" customWidth="1"/>
    <col min="49" max="49" width="23" style="4" bestFit="1" customWidth="1"/>
    <col min="50" max="50" width="20.140625" style="4" bestFit="1" customWidth="1"/>
    <col min="51" max="51" width="20.28515625" style="4" bestFit="1" customWidth="1"/>
    <col min="52" max="52" width="21.28515625" style="4" bestFit="1" customWidth="1"/>
    <col min="53" max="53" width="23" style="4" bestFit="1" customWidth="1"/>
    <col min="54" max="55" width="20.140625" style="4" bestFit="1" customWidth="1"/>
    <col min="56" max="57" width="21.28515625" style="4" bestFit="1" customWidth="1"/>
    <col min="58" max="58" width="22.85546875" style="4" bestFit="1" customWidth="1"/>
    <col min="59" max="59" width="21.28515625" style="4" bestFit="1" customWidth="1"/>
    <col min="60" max="60" width="19.28515625" style="4" bestFit="1" customWidth="1"/>
    <col min="61" max="61" width="20.140625" style="4" bestFit="1" customWidth="1"/>
    <col min="62" max="62" width="21.140625" style="4" bestFit="1" customWidth="1"/>
    <col min="63" max="64" width="19.28515625" style="4" bestFit="1" customWidth="1"/>
    <col min="65" max="65" width="21.140625" style="4" bestFit="1" customWidth="1"/>
    <col min="66" max="66" width="21.28515625" style="4" bestFit="1" customWidth="1"/>
    <col min="67" max="67" width="20.28515625" style="4" bestFit="1" customWidth="1"/>
    <col min="68" max="68" width="17.7109375" style="4" bestFit="1" customWidth="1"/>
    <col min="69" max="69" width="19.140625" style="4" bestFit="1" customWidth="1"/>
    <col min="70" max="71" width="20.28515625" style="4" bestFit="1" customWidth="1"/>
    <col min="72" max="72" width="23" style="4" bestFit="1" customWidth="1"/>
    <col min="73" max="73" width="20.28515625" style="4" bestFit="1" customWidth="1"/>
    <col min="74" max="74" width="21.28515625" style="4" bestFit="1" customWidth="1"/>
    <col min="75" max="75" width="20.28515625" style="4" bestFit="1" customWidth="1"/>
    <col min="76" max="76" width="21.28515625" style="4" bestFit="1" customWidth="1"/>
    <col min="77" max="77" width="12.140625" style="4" bestFit="1" customWidth="1"/>
    <col min="78" max="78" width="21.28515625" style="4" bestFit="1" customWidth="1"/>
    <col min="79" max="79" width="20.140625" style="4" bestFit="1" customWidth="1"/>
    <col min="80" max="80" width="20.28515625" style="4" bestFit="1" customWidth="1"/>
    <col min="81" max="81" width="17.7109375" style="4" bestFit="1" customWidth="1"/>
    <col min="82" max="82" width="21.28515625" style="4" bestFit="1" customWidth="1"/>
    <col min="83" max="83" width="19.28515625" style="4" bestFit="1" customWidth="1"/>
    <col min="84" max="85" width="20.28515625" style="4" bestFit="1" customWidth="1"/>
    <col min="86" max="86" width="21.28515625" style="4" bestFit="1" customWidth="1"/>
    <col min="87" max="87" width="16.42578125" style="4" bestFit="1" customWidth="1"/>
    <col min="88" max="88" width="20" style="4" bestFit="1" customWidth="1"/>
    <col min="89" max="89" width="16.42578125" style="4" bestFit="1" customWidth="1"/>
    <col min="90" max="90" width="19.28515625" style="4" bestFit="1" customWidth="1"/>
    <col min="91" max="91" width="20.140625" style="4" bestFit="1" customWidth="1"/>
    <col min="92" max="92" width="19.28515625" style="4" bestFit="1" customWidth="1"/>
    <col min="93" max="93" width="19.85546875" style="4" bestFit="1" customWidth="1"/>
    <col min="94" max="94" width="20.28515625" style="4" bestFit="1" customWidth="1"/>
    <col min="95" max="95" width="15.7109375" style="4" bestFit="1" customWidth="1"/>
    <col min="96" max="96" width="19.28515625" style="4" bestFit="1" customWidth="1"/>
    <col min="97" max="99" width="20.28515625" style="4" bestFit="1" customWidth="1"/>
    <col min="100" max="100" width="21.140625" style="4" bestFit="1" customWidth="1"/>
    <col min="101" max="101" width="16.140625" style="4" bestFit="1" customWidth="1"/>
    <col min="102" max="102" width="20.140625" style="4" bestFit="1" customWidth="1"/>
    <col min="103" max="103" width="20.28515625" style="4" bestFit="1" customWidth="1"/>
    <col min="104" max="104" width="20.140625" style="4" bestFit="1" customWidth="1"/>
    <col min="105" max="105" width="19.140625" style="4" bestFit="1" customWidth="1"/>
    <col min="106" max="107" width="20.140625" style="4" bestFit="1" customWidth="1"/>
    <col min="108" max="108" width="17.5703125" style="4" bestFit="1" customWidth="1"/>
    <col min="109" max="110" width="21.140625" style="4" bestFit="1" customWidth="1"/>
    <col min="111" max="112" width="19.140625" style="4" bestFit="1" customWidth="1"/>
    <col min="113" max="113" width="15.7109375" style="4" bestFit="1" customWidth="1"/>
    <col min="114" max="114" width="16.5703125" style="4" bestFit="1" customWidth="1"/>
    <col min="115" max="115" width="17.7109375" style="4" bestFit="1" customWidth="1"/>
    <col min="116" max="116" width="17.140625" style="4" bestFit="1" customWidth="1"/>
    <col min="117" max="117" width="17.5703125" style="4" bestFit="1" customWidth="1"/>
    <col min="118" max="118" width="18.42578125" style="4" bestFit="1" customWidth="1"/>
    <col min="119" max="119" width="19.140625" style="4" bestFit="1" customWidth="1"/>
    <col min="120" max="120" width="20.28515625" style="4" bestFit="1" customWidth="1"/>
    <col min="121" max="121" width="17.7109375" style="4" bestFit="1" customWidth="1"/>
    <col min="122" max="122" width="15.5703125" style="4" bestFit="1" customWidth="1"/>
    <col min="123" max="123" width="17.7109375" style="4" bestFit="1" customWidth="1"/>
    <col min="124" max="124" width="14.5703125" style="4" bestFit="1" customWidth="1"/>
    <col min="125" max="125" width="22.5703125" style="4" bestFit="1" customWidth="1"/>
    <col min="126" max="126" width="24.140625" style="4" bestFit="1" customWidth="1"/>
    <col min="127" max="127" width="21.42578125" style="4" bestFit="1" customWidth="1"/>
    <col min="128" max="128" width="22.5703125" style="4" bestFit="1" customWidth="1"/>
    <col min="129" max="129" width="24.140625" style="4" bestFit="1" customWidth="1"/>
    <col min="130" max="130" width="22.5703125" style="4" bestFit="1" customWidth="1"/>
    <col min="131" max="131" width="24.140625" style="4" bestFit="1" customWidth="1"/>
    <col min="132" max="132" width="22.5703125" style="4" bestFit="1" customWidth="1"/>
    <col min="133" max="133" width="16.42578125" style="4" bestFit="1" customWidth="1"/>
    <col min="134" max="134" width="15.42578125" style="4" bestFit="1" customWidth="1"/>
    <col min="135" max="135" width="15.140625" style="4" bestFit="1" customWidth="1"/>
    <col min="136" max="136" width="14.140625" style="4" bestFit="1" customWidth="1"/>
    <col min="137" max="139" width="15.140625" style="4" bestFit="1" customWidth="1"/>
    <col min="140" max="140" width="22.85546875" style="4" bestFit="1" customWidth="1"/>
    <col min="141" max="143" width="21.140625" style="4" bestFit="1" customWidth="1"/>
    <col min="144" max="144" width="21.42578125" style="4" bestFit="1" customWidth="1"/>
    <col min="145" max="147" width="22.85546875" style="4" bestFit="1" customWidth="1"/>
    <col min="148" max="148" width="20.140625" style="4" bestFit="1" customWidth="1"/>
    <col min="149" max="149" width="24.140625" style="4" bestFit="1" customWidth="1"/>
    <col min="150" max="151" width="17.7109375" style="4" bestFit="1" customWidth="1"/>
    <col min="152" max="152" width="16.5703125" style="4" bestFit="1" customWidth="1"/>
    <col min="153" max="153" width="15" style="4" bestFit="1" customWidth="1"/>
    <col min="154" max="154" width="22.85546875" style="4" bestFit="1" customWidth="1"/>
    <col min="155" max="155" width="21.140625" style="4" bestFit="1" customWidth="1"/>
    <col min="156" max="156" width="20.140625" style="4" bestFit="1" customWidth="1"/>
    <col min="157" max="157" width="16.42578125" style="4" bestFit="1" customWidth="1"/>
    <col min="158" max="158" width="15.28515625" style="4" bestFit="1" customWidth="1"/>
    <col min="159" max="159" width="17.7109375" style="4" bestFit="1" customWidth="1"/>
    <col min="160" max="160" width="13.85546875" style="4" bestFit="1" customWidth="1"/>
    <col min="161" max="161" width="14" style="4" bestFit="1" customWidth="1"/>
    <col min="162" max="162" width="14.140625" style="4" bestFit="1" customWidth="1"/>
    <col min="163" max="163" width="22.42578125" style="4" bestFit="1" customWidth="1"/>
    <col min="164" max="164" width="18.7109375" style="4" bestFit="1" customWidth="1"/>
    <col min="165" max="165" width="16.28515625" style="4" bestFit="1" customWidth="1"/>
    <col min="166" max="166" width="15.7109375" style="4" bestFit="1" customWidth="1"/>
    <col min="167" max="168" width="21.28515625" style="4" bestFit="1" customWidth="1"/>
    <col min="169" max="172" width="22.42578125" style="4" bestFit="1" customWidth="1"/>
    <col min="173" max="173" width="16.5703125" style="4" bestFit="1" customWidth="1"/>
    <col min="174" max="174" width="21.28515625" style="4" bestFit="1" customWidth="1"/>
    <col min="175" max="175" width="20.28515625" style="4" bestFit="1" customWidth="1"/>
    <col min="176" max="176" width="22.42578125" style="4" bestFit="1" customWidth="1"/>
    <col min="177" max="178" width="17.5703125" style="4" bestFit="1" customWidth="1"/>
    <col min="179" max="179" width="19.140625" style="4" bestFit="1" customWidth="1"/>
    <col min="180" max="180" width="17.140625" style="4" bestFit="1" customWidth="1"/>
    <col min="181" max="181" width="19.140625" style="4" bestFit="1" customWidth="1"/>
    <col min="182" max="182" width="17.5703125" style="4" bestFit="1" customWidth="1"/>
    <col min="183" max="184" width="19.140625" style="4" bestFit="1" customWidth="1"/>
    <col min="185" max="185" width="16.28515625" style="4" bestFit="1" customWidth="1"/>
    <col min="186" max="186" width="20.140625" style="4" bestFit="1" customWidth="1"/>
    <col min="187" max="188" width="17.5703125" style="4" bestFit="1" customWidth="1"/>
    <col min="189" max="189" width="16.42578125" style="4" bestFit="1" customWidth="1"/>
    <col min="190" max="190" width="19.140625" style="4" bestFit="1" customWidth="1"/>
    <col min="191" max="191" width="17.140625" style="4" bestFit="1" customWidth="1"/>
    <col min="192" max="192" width="19.140625" style="4" bestFit="1" customWidth="1"/>
    <col min="193" max="196" width="20.140625" style="4" bestFit="1" customWidth="1"/>
    <col min="197" max="197" width="17.5703125" style="4" bestFit="1" customWidth="1"/>
    <col min="198" max="199" width="20.140625" style="4" bestFit="1" customWidth="1"/>
    <col min="200" max="201" width="19.140625" style="4" bestFit="1" customWidth="1"/>
    <col min="202" max="202" width="17.5703125" style="4" bestFit="1" customWidth="1"/>
    <col min="203" max="203" width="18.140625" style="4" bestFit="1" customWidth="1"/>
    <col min="204" max="204" width="19.140625" style="4" bestFit="1" customWidth="1"/>
    <col min="205" max="206" width="16.42578125" style="4" bestFit="1" customWidth="1"/>
    <col min="207" max="207" width="16.7109375" style="4" bestFit="1" customWidth="1"/>
    <col min="208" max="209" width="19.140625" style="4" bestFit="1" customWidth="1"/>
    <col min="210" max="210" width="19.85546875" style="4" bestFit="1" customWidth="1"/>
    <col min="211" max="211" width="19.140625" style="4" bestFit="1" customWidth="1"/>
    <col min="212" max="212" width="16.42578125" style="4" bestFit="1" customWidth="1"/>
    <col min="213" max="213" width="19.85546875" style="4" bestFit="1" customWidth="1"/>
    <col min="214" max="214" width="17.140625" style="4" bestFit="1" customWidth="1"/>
    <col min="215" max="215" width="14.85546875" style="4" bestFit="1" customWidth="1"/>
    <col min="216" max="216" width="19.140625" style="4" bestFit="1" customWidth="1"/>
    <col min="217" max="218" width="17.5703125" style="4" bestFit="1" customWidth="1"/>
    <col min="219" max="219" width="18.28515625" style="4" bestFit="1" customWidth="1"/>
    <col min="220" max="220" width="15.85546875" style="4" bestFit="1" customWidth="1"/>
    <col min="221" max="221" width="19.140625" style="4" bestFit="1" customWidth="1"/>
    <col min="222" max="222" width="20.140625" style="4" bestFit="1" customWidth="1"/>
    <col min="223" max="223" width="14.140625" style="4" bestFit="1" customWidth="1"/>
    <col min="224" max="224" width="18.28515625" style="4" bestFit="1" customWidth="1"/>
    <col min="225" max="225" width="17.5703125" style="4" bestFit="1" customWidth="1"/>
    <col min="226" max="226" width="19.140625" style="4" bestFit="1" customWidth="1"/>
    <col min="227" max="227" width="18.28515625" style="4" bestFit="1" customWidth="1"/>
    <col min="228" max="228" width="19.140625" style="4" bestFit="1" customWidth="1"/>
    <col min="229" max="229" width="19.85546875" style="4" bestFit="1" customWidth="1"/>
    <col min="230" max="230" width="20.140625" style="4" bestFit="1" customWidth="1"/>
    <col min="231" max="231" width="19.140625" style="4" bestFit="1" customWidth="1"/>
    <col min="232" max="232" width="20.140625" style="4" bestFit="1" customWidth="1"/>
    <col min="233" max="236" width="19.140625" style="4" bestFit="1" customWidth="1"/>
    <col min="237" max="237" width="20.140625" style="4" bestFit="1" customWidth="1"/>
    <col min="238" max="239" width="16.42578125" style="4" bestFit="1" customWidth="1"/>
    <col min="240" max="240" width="17.5703125" style="4" bestFit="1" customWidth="1"/>
    <col min="241" max="241" width="16.42578125" style="4" bestFit="1" customWidth="1"/>
    <col min="242" max="242" width="17.5703125" style="4" bestFit="1" customWidth="1"/>
    <col min="243" max="243" width="16.42578125" style="4" bestFit="1" customWidth="1"/>
    <col min="244" max="244" width="17.5703125" style="4" bestFit="1" customWidth="1"/>
    <col min="245" max="245" width="19.140625" style="4" bestFit="1" customWidth="1"/>
    <col min="246" max="246" width="20.140625" style="4" bestFit="1" customWidth="1"/>
    <col min="247" max="247" width="19.140625" style="4" bestFit="1" customWidth="1"/>
    <col min="248" max="248" width="21.140625" style="4" bestFit="1" customWidth="1"/>
    <col min="249" max="249" width="20.140625" style="4" bestFit="1" customWidth="1"/>
    <col min="250" max="251" width="21.140625" style="4" bestFit="1" customWidth="1"/>
    <col min="252" max="252" width="20.140625" style="4" bestFit="1" customWidth="1"/>
    <col min="253" max="253" width="16.85546875" style="4" bestFit="1" customWidth="1"/>
    <col min="254" max="254" width="15.42578125" style="4" bestFit="1" customWidth="1"/>
    <col min="255" max="255" width="20.140625" style="4" bestFit="1" customWidth="1"/>
    <col min="256" max="256" width="22.85546875" style="4" bestFit="1" customWidth="1"/>
    <col min="257" max="257" width="16" style="4" bestFit="1" customWidth="1"/>
    <col min="258" max="258" width="21.140625" style="4" bestFit="1" customWidth="1"/>
    <col min="259" max="259" width="22.85546875" style="4" bestFit="1" customWidth="1"/>
    <col min="260" max="260" width="14.28515625" style="4" bestFit="1" customWidth="1"/>
    <col min="261" max="261" width="20.140625" style="4" bestFit="1" customWidth="1"/>
    <col min="262" max="262" width="16" style="4" bestFit="1" customWidth="1"/>
    <col min="263" max="263" width="16.85546875" style="4" bestFit="1" customWidth="1"/>
    <col min="264" max="264" width="21.140625" style="4" bestFit="1" customWidth="1"/>
    <col min="265" max="265" width="19.140625" style="4" bestFit="1" customWidth="1"/>
    <col min="266" max="267" width="21.140625" style="4" bestFit="1" customWidth="1"/>
    <col min="268" max="268" width="19.140625" style="4" bestFit="1" customWidth="1"/>
    <col min="269" max="269" width="18.7109375" style="4" bestFit="1" customWidth="1"/>
    <col min="270" max="270" width="21.140625" style="4" bestFit="1" customWidth="1"/>
    <col min="271" max="272" width="18.7109375" style="4" bestFit="1" customWidth="1"/>
    <col min="273" max="273" width="20.28515625" style="4" bestFit="1" customWidth="1"/>
    <col min="274" max="274" width="21.140625" style="4" bestFit="1" customWidth="1"/>
    <col min="275" max="275" width="20.28515625" style="4" bestFit="1" customWidth="1"/>
    <col min="276" max="276" width="14.140625" style="4" bestFit="1" customWidth="1"/>
    <col min="277" max="278" width="20.28515625" style="4" bestFit="1" customWidth="1"/>
    <col min="279" max="279" width="21.140625" style="4" bestFit="1" customWidth="1"/>
    <col min="280" max="280" width="21.28515625" style="4" bestFit="1" customWidth="1"/>
    <col min="281" max="281" width="18.7109375" style="4" bestFit="1" customWidth="1"/>
    <col min="282" max="282" width="21.140625" style="4" bestFit="1" customWidth="1"/>
    <col min="283" max="283" width="17.7109375" style="4" bestFit="1" customWidth="1"/>
    <col min="284" max="284" width="20.28515625" style="4" bestFit="1" customWidth="1"/>
    <col min="285" max="285" width="18.42578125" style="4" bestFit="1" customWidth="1"/>
    <col min="286" max="286" width="20.28515625" style="4" bestFit="1" customWidth="1"/>
    <col min="287" max="290" width="21.28515625" style="4" bestFit="1" customWidth="1"/>
    <col min="291" max="291" width="18.7109375" style="4" bestFit="1" customWidth="1"/>
    <col min="292" max="293" width="21.28515625" style="4" bestFit="1" customWidth="1"/>
    <col min="294" max="294" width="20.28515625" style="4" bestFit="1" customWidth="1"/>
    <col min="295" max="296" width="21.140625" style="4" bestFit="1" customWidth="1"/>
    <col min="297" max="297" width="19.140625" style="4" bestFit="1" customWidth="1"/>
    <col min="298" max="298" width="20.28515625" style="4" bestFit="1" customWidth="1"/>
    <col min="299" max="300" width="19.140625" style="4" bestFit="1" customWidth="1"/>
    <col min="301" max="301" width="21.140625" style="4" bestFit="1" customWidth="1"/>
    <col min="302" max="303" width="20.28515625" style="4" bestFit="1" customWidth="1"/>
    <col min="304" max="304" width="21" style="4" bestFit="1" customWidth="1"/>
    <col min="305" max="305" width="20.28515625" style="4" bestFit="1" customWidth="1"/>
    <col min="306" max="306" width="17.7109375" style="4" bestFit="1" customWidth="1"/>
    <col min="307" max="307" width="21" style="4" bestFit="1" customWidth="1"/>
    <col min="308" max="308" width="20.140625" style="4" bestFit="1" customWidth="1"/>
    <col min="309" max="309" width="19.140625" style="4" bestFit="1" customWidth="1"/>
    <col min="310" max="310" width="20.28515625" style="4" bestFit="1" customWidth="1"/>
    <col min="311" max="311" width="19.140625" style="4" bestFit="1" customWidth="1"/>
    <col min="312" max="312" width="18.7109375" style="4" bestFit="1" customWidth="1"/>
    <col min="313" max="313" width="19.42578125" style="4" bestFit="1" customWidth="1"/>
    <col min="314" max="314" width="17.5703125" style="4" bestFit="1" customWidth="1"/>
    <col min="315" max="315" width="20.28515625" style="4" bestFit="1" customWidth="1"/>
    <col min="316" max="316" width="21.28515625" style="4" bestFit="1" customWidth="1"/>
    <col min="317" max="317" width="21.140625" style="4" bestFit="1" customWidth="1"/>
    <col min="318" max="318" width="19.42578125" style="4" bestFit="1" customWidth="1"/>
    <col min="319" max="319" width="20.140625" style="4" bestFit="1" customWidth="1"/>
    <col min="320" max="320" width="21.140625" style="4" bestFit="1" customWidth="1"/>
    <col min="321" max="321" width="19.42578125" style="4" bestFit="1" customWidth="1"/>
    <col min="322" max="322" width="20.28515625" style="4" bestFit="1" customWidth="1"/>
    <col min="323" max="323" width="21" style="4" bestFit="1" customWidth="1"/>
    <col min="324" max="324" width="21.28515625" style="4" bestFit="1" customWidth="1"/>
    <col min="325" max="325" width="20.28515625" style="4" bestFit="1" customWidth="1"/>
    <col min="326" max="326" width="21.28515625" style="4" bestFit="1" customWidth="1"/>
    <col min="327" max="328" width="20.28515625" style="4" bestFit="1" customWidth="1"/>
    <col min="329" max="329" width="21.28515625" style="4" bestFit="1" customWidth="1"/>
    <col min="330" max="332" width="20.28515625" style="4" bestFit="1" customWidth="1"/>
    <col min="333" max="333" width="21.28515625" style="4" bestFit="1" customWidth="1"/>
    <col min="334" max="334" width="20.28515625" style="4" bestFit="1" customWidth="1"/>
    <col min="335" max="335" width="22.42578125" style="4" bestFit="1" customWidth="1"/>
    <col min="336" max="336" width="21.28515625" style="4" bestFit="1" customWidth="1"/>
    <col min="337" max="338" width="22.42578125" style="4" bestFit="1" customWidth="1"/>
    <col min="339" max="339" width="21.28515625" style="4" bestFit="1" customWidth="1"/>
    <col min="340" max="340" width="18.28515625" style="4" bestFit="1" customWidth="1"/>
    <col min="341" max="341" width="16.5703125" style="4" bestFit="1" customWidth="1"/>
    <col min="342" max="342" width="21.28515625" style="4" bestFit="1" customWidth="1"/>
    <col min="343" max="343" width="24" style="4" bestFit="1" customWidth="1"/>
    <col min="344" max="344" width="16.7109375" style="4" bestFit="1" customWidth="1"/>
    <col min="345" max="345" width="22.42578125" style="4" bestFit="1" customWidth="1"/>
    <col min="346" max="346" width="24" style="4" bestFit="1" customWidth="1"/>
    <col min="347" max="347" width="19.140625" style="4" bestFit="1" customWidth="1"/>
    <col min="348" max="348" width="21.28515625" style="4" bestFit="1" customWidth="1"/>
    <col min="349" max="349" width="17.140625" style="4" bestFit="1" customWidth="1"/>
    <col min="350" max="350" width="15.5703125" style="4" bestFit="1" customWidth="1"/>
    <col min="351" max="351" width="22.42578125" style="4" bestFit="1" customWidth="1"/>
    <col min="352" max="352" width="20.28515625" style="4" bestFit="1" customWidth="1"/>
    <col min="353" max="354" width="22.42578125" style="4" bestFit="1" customWidth="1"/>
    <col min="355" max="355" width="20.28515625" style="4" bestFit="1" customWidth="1"/>
    <col min="356" max="356" width="17.5703125" style="4" bestFit="1" customWidth="1"/>
    <col min="357" max="357" width="22.42578125" style="4" bestFit="1" customWidth="1"/>
    <col min="358" max="360" width="17.5703125" style="4" bestFit="1" customWidth="1"/>
    <col min="361" max="361" width="22.42578125" style="4" bestFit="1" customWidth="1"/>
    <col min="362" max="362" width="17.5703125" style="4" bestFit="1" customWidth="1"/>
    <col min="363" max="363" width="16.42578125" style="4" bestFit="1" customWidth="1"/>
    <col min="364" max="364" width="17" style="4" bestFit="1" customWidth="1"/>
    <col min="365" max="365" width="19.140625" style="4" bestFit="1" customWidth="1"/>
    <col min="366" max="367" width="22.42578125" style="4" bestFit="1" customWidth="1"/>
    <col min="368" max="368" width="17.5703125" style="4" bestFit="1" customWidth="1"/>
    <col min="369" max="369" width="22.42578125" style="4" bestFit="1" customWidth="1"/>
    <col min="370" max="371" width="21.140625" style="4" bestFit="1" customWidth="1"/>
    <col min="372" max="372" width="16.85546875" style="4" bestFit="1" customWidth="1"/>
    <col min="373" max="373" width="17.5703125" style="4" bestFit="1" customWidth="1"/>
    <col min="374" max="374" width="21.140625" style="4" bestFit="1" customWidth="1"/>
    <col min="375" max="375" width="14.28515625" style="4" bestFit="1" customWidth="1"/>
    <col min="376" max="376" width="17.7109375" style="4" bestFit="1" customWidth="1"/>
    <col min="377" max="377" width="20.28515625" style="4" bestFit="1" customWidth="1"/>
    <col min="378" max="378" width="20.140625" style="4" bestFit="1" customWidth="1"/>
    <col min="379" max="379" width="21.28515625" style="4" bestFit="1" customWidth="1"/>
    <col min="380" max="380" width="22.42578125" style="4" bestFit="1" customWidth="1"/>
    <col min="381" max="381" width="15.5703125" style="4" bestFit="1" customWidth="1"/>
    <col min="382" max="383" width="22.42578125" style="4" bestFit="1" customWidth="1"/>
    <col min="384" max="384" width="21.140625" style="4" bestFit="1" customWidth="1"/>
    <col min="385" max="385" width="20.140625" style="4" bestFit="1" customWidth="1"/>
    <col min="386" max="386" width="21.140625" style="4" bestFit="1" customWidth="1"/>
    <col min="387" max="387" width="22.85546875" style="4" bestFit="1" customWidth="1"/>
    <col min="388" max="388" width="22.42578125" style="4" bestFit="1" customWidth="1"/>
    <col min="389" max="389" width="21.140625" style="4" bestFit="1" customWidth="1"/>
    <col min="390" max="390" width="22.85546875" style="4" bestFit="1" customWidth="1"/>
    <col min="391" max="391" width="21.28515625" style="4" bestFit="1" customWidth="1"/>
    <col min="392" max="392" width="21.140625" style="4" bestFit="1" customWidth="1"/>
    <col min="393" max="394" width="20.140625" style="4" bestFit="1" customWidth="1"/>
    <col min="395" max="395" width="21.28515625" style="4" bestFit="1" customWidth="1"/>
    <col min="396" max="397" width="21.140625" style="4" bestFit="1" customWidth="1"/>
    <col min="398" max="398" width="20.28515625" style="4" bestFit="1" customWidth="1"/>
    <col min="399" max="400" width="20.140625" style="4" bestFit="1" customWidth="1"/>
    <col min="401" max="402" width="18.7109375" style="4" bestFit="1" customWidth="1"/>
    <col min="403" max="403" width="18.42578125" style="4" bestFit="1" customWidth="1"/>
    <col min="404" max="404" width="22.42578125" style="4" bestFit="1" customWidth="1"/>
    <col min="405" max="405" width="19.42578125" style="4" bestFit="1" customWidth="1"/>
    <col min="406" max="406" width="21.28515625" style="4" bestFit="1" customWidth="1"/>
    <col min="407" max="407" width="22.42578125" style="4" bestFit="1" customWidth="1"/>
    <col min="408" max="410" width="20.140625" style="4" bestFit="1" customWidth="1"/>
    <col min="411" max="411" width="19.140625" style="4" bestFit="1" customWidth="1"/>
    <col min="412" max="412" width="20.140625" style="4" bestFit="1" customWidth="1"/>
    <col min="413" max="413" width="21" style="4" bestFit="1" customWidth="1"/>
    <col min="414" max="414" width="20.28515625" style="4" bestFit="1" customWidth="1"/>
    <col min="415" max="415" width="21.140625" style="4" bestFit="1" customWidth="1"/>
    <col min="416" max="416" width="20.28515625" style="4" bestFit="1" customWidth="1"/>
    <col min="417" max="417" width="17.7109375" style="4" bestFit="1" customWidth="1"/>
    <col min="418" max="418" width="21.140625" style="4" bestFit="1" customWidth="1"/>
    <col min="419" max="419" width="19.140625" style="4" bestFit="1" customWidth="1"/>
    <col min="420" max="421" width="20.28515625" style="4" bestFit="1" customWidth="1"/>
    <col min="422" max="422" width="21.28515625" style="4" bestFit="1" customWidth="1"/>
    <col min="423" max="423" width="20.140625" style="4" bestFit="1" customWidth="1"/>
    <col min="424" max="424" width="20.28515625" style="4" bestFit="1" customWidth="1"/>
    <col min="425" max="425" width="19.140625" style="4" bestFit="1" customWidth="1"/>
    <col min="426" max="426" width="15.7109375" style="4" bestFit="1" customWidth="1"/>
    <col min="427" max="427" width="21.140625" style="4" bestFit="1" customWidth="1"/>
    <col min="428" max="428" width="19.140625" style="4" bestFit="1" customWidth="1"/>
    <col min="429" max="429" width="20.140625" style="4" bestFit="1" customWidth="1"/>
    <col min="430" max="430" width="20.28515625" style="4" bestFit="1" customWidth="1"/>
    <col min="431" max="431" width="17.7109375" style="4" bestFit="1" customWidth="1"/>
    <col min="432" max="432" width="16.42578125" style="4" bestFit="1" customWidth="1"/>
    <col min="433" max="433" width="20.140625" style="4" bestFit="1" customWidth="1"/>
    <col min="434" max="434" width="20.28515625" style="4" bestFit="1" customWidth="1"/>
    <col min="435" max="435" width="21.28515625" style="4" bestFit="1" customWidth="1"/>
    <col min="436" max="436" width="18.42578125" style="4" bestFit="1" customWidth="1"/>
    <col min="437" max="437" width="17.5703125" style="4" bestFit="1" customWidth="1"/>
    <col min="438" max="438" width="17.7109375" style="4" bestFit="1" customWidth="1"/>
    <col min="439" max="439" width="20.28515625" style="4" bestFit="1" customWidth="1"/>
    <col min="440" max="440" width="18.42578125" style="4" bestFit="1" customWidth="1"/>
    <col min="441" max="441" width="20.28515625" style="4" bestFit="1" customWidth="1"/>
    <col min="442" max="442" width="18.7109375" style="4" bestFit="1" customWidth="1"/>
    <col min="443" max="443" width="19.140625" style="4" bestFit="1" customWidth="1"/>
    <col min="444" max="444" width="16.42578125" style="4" bestFit="1" customWidth="1"/>
    <col min="445" max="446" width="18.7109375" style="4" bestFit="1" customWidth="1"/>
    <col min="447" max="447" width="19.140625" style="4" bestFit="1" customWidth="1"/>
    <col min="448" max="448" width="18" style="4" bestFit="1" customWidth="1"/>
    <col min="449" max="449" width="19.140625" style="4" bestFit="1" customWidth="1"/>
    <col min="450" max="451" width="17.7109375" style="4" bestFit="1" customWidth="1"/>
    <col min="452" max="452" width="20.28515625" style="4" bestFit="1" customWidth="1"/>
    <col min="453" max="453" width="19.140625" style="4" bestFit="1" customWidth="1"/>
    <col min="454" max="454" width="16.5703125" style="4" bestFit="1" customWidth="1"/>
    <col min="455" max="455" width="18.7109375" style="4" bestFit="1" customWidth="1"/>
    <col min="456" max="456" width="16.42578125" style="4" bestFit="1" customWidth="1"/>
    <col min="457" max="457" width="19.140625" style="4" bestFit="1" customWidth="1"/>
    <col min="458" max="458" width="16.42578125" style="4" bestFit="1" customWidth="1"/>
    <col min="459" max="459" width="17.5703125" style="4" bestFit="1" customWidth="1"/>
    <col min="460" max="460" width="15.42578125" style="4" bestFit="1" customWidth="1"/>
    <col min="461" max="461" width="16.42578125" style="4" bestFit="1" customWidth="1"/>
    <col min="462" max="462" width="15.42578125" style="4" bestFit="1" customWidth="1"/>
    <col min="463" max="463" width="14.140625" style="4" bestFit="1" customWidth="1"/>
    <col min="464" max="464" width="15.85546875" style="4" bestFit="1" customWidth="1"/>
    <col min="465" max="465" width="19.140625" style="4" bestFit="1" customWidth="1"/>
    <col min="466" max="466" width="16.42578125" style="4" bestFit="1" customWidth="1"/>
    <col min="467" max="467" width="21.140625" style="4" bestFit="1" customWidth="1"/>
    <col min="468" max="469" width="22.42578125" style="4" bestFit="1" customWidth="1"/>
    <col min="470" max="470" width="17.7109375" style="4" bestFit="1" customWidth="1"/>
    <col min="471" max="471" width="19.140625" style="4" bestFit="1" customWidth="1"/>
    <col min="472" max="472" width="22.42578125" style="4" bestFit="1" customWidth="1"/>
    <col min="473" max="473" width="20.140625" style="4" bestFit="1" customWidth="1"/>
    <col min="474" max="474" width="19.140625" style="4" bestFit="1" customWidth="1"/>
    <col min="475" max="475" width="20.28515625" style="4" bestFit="1" customWidth="1"/>
    <col min="476" max="476" width="21.28515625" style="4" bestFit="1" customWidth="1"/>
    <col min="477" max="477" width="20.140625" style="4" bestFit="1" customWidth="1"/>
    <col min="478" max="478" width="17.5703125" style="4" bestFit="1" customWidth="1"/>
    <col min="479" max="479" width="20.140625" style="4" bestFit="1" customWidth="1"/>
    <col min="480" max="480" width="19.140625" style="4" bestFit="1" customWidth="1"/>
    <col min="481" max="482" width="22.42578125" style="4" bestFit="1" customWidth="1"/>
    <col min="483" max="483" width="21.28515625" style="4" bestFit="1" customWidth="1"/>
    <col min="484" max="484" width="22.42578125" style="4" bestFit="1" customWidth="1"/>
    <col min="485" max="485" width="24" style="4" bestFit="1" customWidth="1"/>
    <col min="486" max="486" width="21.28515625" style="4" bestFit="1" customWidth="1"/>
    <col min="487" max="487" width="22.42578125" style="4" bestFit="1" customWidth="1"/>
    <col min="488" max="488" width="24" style="4" bestFit="1" customWidth="1"/>
    <col min="489" max="489" width="21.28515625" style="4" bestFit="1" customWidth="1"/>
    <col min="490" max="490" width="22.42578125" style="4" bestFit="1" customWidth="1"/>
    <col min="491" max="492" width="21.28515625" style="4" bestFit="1" customWidth="1"/>
    <col min="493" max="495" width="22.42578125" style="4" bestFit="1" customWidth="1"/>
    <col min="496" max="498" width="21.28515625" style="4" bestFit="1" customWidth="1"/>
    <col min="499" max="500" width="19.140625" style="4" bestFit="1" customWidth="1"/>
    <col min="501" max="501" width="17.140625" style="4" bestFit="1" customWidth="1"/>
    <col min="502" max="502" width="19.140625" style="4" bestFit="1" customWidth="1"/>
    <col min="503" max="505" width="20.140625" style="4" bestFit="1" customWidth="1"/>
    <col min="506" max="508" width="21.28515625" style="4" bestFit="1" customWidth="1"/>
    <col min="509" max="509" width="20.28515625" style="4" bestFit="1" customWidth="1"/>
    <col min="510" max="510" width="21.28515625" style="4" bestFit="1" customWidth="1"/>
    <col min="511" max="511" width="16.42578125" style="4" bestFit="1" customWidth="1"/>
    <col min="512" max="512" width="19.140625" style="4" bestFit="1" customWidth="1"/>
    <col min="513" max="513" width="22.42578125" style="4" bestFit="1" customWidth="1"/>
    <col min="514" max="515" width="19.140625" style="4" bestFit="1" customWidth="1"/>
    <col min="516" max="516" width="22.42578125" style="4" bestFit="1" customWidth="1"/>
    <col min="517" max="517" width="20.28515625" style="4" bestFit="1" customWidth="1"/>
    <col min="518" max="518" width="18.7109375" style="4" bestFit="1" customWidth="1"/>
    <col min="519" max="519" width="20.28515625" style="4" bestFit="1" customWidth="1"/>
    <col min="520" max="520" width="19.140625" style="4" bestFit="1" customWidth="1"/>
    <col min="521" max="521" width="21.28515625" style="4" bestFit="1" customWidth="1"/>
    <col min="522" max="522" width="15.28515625" style="4" bestFit="1" customWidth="1"/>
    <col min="523" max="523" width="20.28515625" style="4" bestFit="1" customWidth="1"/>
    <col min="524" max="524" width="17.5703125" style="4" bestFit="1" customWidth="1"/>
    <col min="525" max="525" width="18.7109375" style="4" bestFit="1" customWidth="1"/>
    <col min="526" max="526" width="20.28515625" style="4" bestFit="1" customWidth="1"/>
    <col min="527" max="527" width="20.140625" style="4" bestFit="1" customWidth="1"/>
    <col min="528" max="528" width="20.28515625" style="4" bestFit="1" customWidth="1"/>
    <col min="529" max="529" width="16.5703125" style="4" bestFit="1" customWidth="1"/>
    <col min="530" max="532" width="17.7109375" style="4" bestFit="1" customWidth="1"/>
    <col min="533" max="533" width="15" style="4" bestFit="1" customWidth="1"/>
    <col min="534" max="534" width="22.42578125" style="4" bestFit="1" customWidth="1"/>
    <col min="535" max="535" width="18.7109375" style="4" bestFit="1" customWidth="1"/>
    <col min="536" max="536" width="20.28515625" style="4" bestFit="1" customWidth="1"/>
    <col min="537" max="537" width="15.42578125" style="4" bestFit="1" customWidth="1"/>
    <col min="538" max="538" width="17.7109375" style="4" bestFit="1" customWidth="1"/>
    <col min="539" max="539" width="21.140625" style="4" bestFit="1" customWidth="1"/>
    <col min="540" max="540" width="20.28515625" style="4" bestFit="1" customWidth="1"/>
    <col min="541" max="541" width="18.42578125" style="4" bestFit="1" customWidth="1"/>
    <col min="542" max="542" width="20.28515625" style="4" bestFit="1" customWidth="1"/>
    <col min="543" max="545" width="21.28515625" style="4" bestFit="1" customWidth="1"/>
    <col min="546" max="546" width="20.140625" style="4" bestFit="1" customWidth="1"/>
    <col min="547" max="547" width="20.28515625" style="4" bestFit="1" customWidth="1"/>
    <col min="548" max="548" width="19.140625" style="4" bestFit="1" customWidth="1"/>
    <col min="549" max="550" width="21.28515625" style="4" bestFit="1" customWidth="1"/>
    <col min="551" max="551" width="21.140625" style="4" bestFit="1" customWidth="1"/>
    <col min="552" max="552" width="19.140625" style="4" bestFit="1" customWidth="1"/>
    <col min="553" max="553" width="18.7109375" style="4" bestFit="1" customWidth="1"/>
    <col min="554" max="555" width="17.5703125" style="4" bestFit="1" customWidth="1"/>
    <col min="556" max="556" width="18.28515625" style="4" bestFit="1" customWidth="1"/>
    <col min="557" max="557" width="20.140625" style="4" bestFit="1" customWidth="1"/>
    <col min="558" max="558" width="17.5703125" style="4" bestFit="1" customWidth="1"/>
    <col min="559" max="559" width="16.42578125" style="4" bestFit="1" customWidth="1"/>
    <col min="560" max="560" width="17.5703125" style="4" bestFit="1" customWidth="1"/>
    <col min="561" max="562" width="17.7109375" style="4" bestFit="1" customWidth="1"/>
    <col min="563" max="563" width="20.140625" style="4" bestFit="1" customWidth="1"/>
    <col min="564" max="564" width="21.28515625" style="4" bestFit="1" customWidth="1"/>
    <col min="565" max="566" width="18.7109375" style="4" bestFit="1" customWidth="1"/>
    <col min="567" max="567" width="17.140625" style="4" bestFit="1" customWidth="1"/>
    <col min="568" max="568" width="18.7109375" style="4" bestFit="1" customWidth="1"/>
    <col min="569" max="569" width="20.140625" style="4" bestFit="1" customWidth="1"/>
    <col min="570" max="571" width="20.28515625" style="4" bestFit="1" customWidth="1"/>
    <col min="572" max="572" width="18.7109375" style="4" bestFit="1" customWidth="1"/>
    <col min="573" max="573" width="17.140625" style="4" bestFit="1" customWidth="1"/>
    <col min="574" max="574" width="19.42578125" style="4" bestFit="1" customWidth="1"/>
    <col min="575" max="577" width="20.28515625" style="4" bestFit="1" customWidth="1"/>
    <col min="578" max="579" width="17.5703125" style="4" bestFit="1" customWidth="1"/>
    <col min="580" max="580" width="16.42578125" style="4" bestFit="1" customWidth="1"/>
    <col min="581" max="581" width="20.140625" style="4" bestFit="1" customWidth="1"/>
    <col min="582" max="582" width="19.140625" style="4" bestFit="1" customWidth="1"/>
    <col min="583" max="583" width="16.42578125" style="4" bestFit="1" customWidth="1"/>
    <col min="584" max="584" width="17.5703125" style="4" bestFit="1" customWidth="1"/>
    <col min="585" max="586" width="17.7109375" style="4" bestFit="1" customWidth="1"/>
    <col min="587" max="587" width="21.140625" style="4" bestFit="1" customWidth="1"/>
    <col min="588" max="588" width="19.140625" style="4" bestFit="1" customWidth="1"/>
    <col min="589" max="591" width="17.5703125" style="4" bestFit="1" customWidth="1"/>
    <col min="592" max="592" width="16.42578125" style="4" bestFit="1" customWidth="1"/>
    <col min="593" max="593" width="20.140625" style="4" bestFit="1" customWidth="1"/>
    <col min="594" max="599" width="19.140625" style="4" bestFit="1" customWidth="1"/>
    <col min="600" max="600" width="17.5703125" style="4" bestFit="1" customWidth="1"/>
    <col min="601" max="601" width="16.42578125" style="4" bestFit="1" customWidth="1"/>
    <col min="602" max="602" width="17.5703125" style="4" bestFit="1" customWidth="1"/>
    <col min="603" max="604" width="16.42578125" style="4" bestFit="1" customWidth="1"/>
    <col min="605" max="605" width="20.140625" style="4" bestFit="1" customWidth="1"/>
    <col min="606" max="610" width="19.140625" style="4" bestFit="1" customWidth="1"/>
    <col min="611" max="611" width="20.140625" style="4" bestFit="1" customWidth="1"/>
    <col min="612" max="612" width="17.5703125" style="4" bestFit="1" customWidth="1"/>
    <col min="613" max="613" width="16.42578125" style="4" bestFit="1" customWidth="1"/>
    <col min="614" max="614" width="17.5703125" style="4" bestFit="1" customWidth="1"/>
    <col min="615" max="616" width="16.42578125" style="4" bestFit="1" customWidth="1"/>
    <col min="617" max="617" width="21.140625" style="4" bestFit="1" customWidth="1"/>
    <col min="618" max="618" width="19.140625" style="4" bestFit="1" customWidth="1"/>
    <col min="619" max="620" width="17.5703125" style="4" bestFit="1" customWidth="1"/>
    <col min="621" max="621" width="19.140625" style="4" bestFit="1" customWidth="1"/>
    <col min="622" max="622" width="16.42578125" style="4" bestFit="1" customWidth="1"/>
    <col min="623" max="623" width="20.140625" style="4" bestFit="1" customWidth="1"/>
    <col min="624" max="624" width="17.5703125" style="4" bestFit="1" customWidth="1"/>
    <col min="625" max="625" width="16.42578125" style="4" bestFit="1" customWidth="1"/>
    <col min="626" max="627" width="17.5703125" style="4" bestFit="1" customWidth="1"/>
    <col min="628" max="628" width="17.140625" style="4" bestFit="1" customWidth="1"/>
    <col min="629" max="629" width="21.140625" style="4" bestFit="1" customWidth="1"/>
    <col min="630" max="630" width="19.140625" style="4" bestFit="1" customWidth="1"/>
    <col min="631" max="631" width="17.5703125" style="4" bestFit="1" customWidth="1"/>
    <col min="632" max="633" width="19.140625" style="4" bestFit="1" customWidth="1"/>
    <col min="634" max="634" width="18.28515625" style="4" bestFit="1" customWidth="1"/>
    <col min="635" max="635" width="20.140625" style="4" bestFit="1" customWidth="1"/>
    <col min="636" max="636" width="17.5703125" style="4" bestFit="1" customWidth="1"/>
    <col min="637" max="637" width="16.42578125" style="4" bestFit="1" customWidth="1"/>
    <col min="638" max="639" width="17.5703125" style="4" bestFit="1" customWidth="1"/>
    <col min="640" max="640" width="18.28515625" style="4" bestFit="1" customWidth="1"/>
    <col min="641" max="641" width="21.140625" style="4" bestFit="1" customWidth="1"/>
    <col min="642" max="642" width="19.140625" style="4" bestFit="1" customWidth="1"/>
    <col min="643" max="643" width="17.5703125" style="4" bestFit="1" customWidth="1"/>
    <col min="644" max="645" width="19.140625" style="4" bestFit="1" customWidth="1"/>
    <col min="646" max="646" width="19.85546875" style="4" bestFit="1" customWidth="1"/>
    <col min="647" max="647" width="21.140625" style="4" bestFit="1" customWidth="1"/>
    <col min="648" max="648" width="19.140625" style="4" bestFit="1" customWidth="1"/>
    <col min="649" max="649" width="17.5703125" style="4" bestFit="1" customWidth="1"/>
    <col min="650" max="650" width="19.140625" style="4" bestFit="1" customWidth="1"/>
    <col min="651" max="652" width="17.5703125" style="4" bestFit="1" customWidth="1"/>
    <col min="653" max="653" width="22.85546875" style="4" bestFit="1" customWidth="1"/>
    <col min="654" max="654" width="20.140625" style="4" bestFit="1" customWidth="1"/>
    <col min="655" max="655" width="19.140625" style="4" bestFit="1" customWidth="1"/>
    <col min="656" max="656" width="20.140625" style="4" bestFit="1" customWidth="1"/>
    <col min="657" max="658" width="19.140625" style="4" bestFit="1" customWidth="1"/>
    <col min="659" max="659" width="21.140625" style="4" bestFit="1" customWidth="1"/>
    <col min="660" max="660" width="20.140625" style="4" bestFit="1" customWidth="1"/>
    <col min="661" max="663" width="19.140625" style="4" bestFit="1" customWidth="1"/>
    <col min="664" max="664" width="17.5703125" style="4" bestFit="1" customWidth="1"/>
    <col min="665" max="665" width="22.85546875" style="4" bestFit="1" customWidth="1"/>
    <col min="666" max="666" width="20.140625" style="4" bestFit="1" customWidth="1"/>
    <col min="667" max="667" width="19.140625" style="4" bestFit="1" customWidth="1"/>
    <col min="668" max="669" width="20.140625" style="4" bestFit="1" customWidth="1"/>
    <col min="670" max="670" width="19.140625" style="4" bestFit="1" customWidth="1"/>
    <col min="671" max="671" width="21.140625" style="4" bestFit="1" customWidth="1"/>
    <col min="672" max="673" width="16.42578125" style="4" bestFit="1" customWidth="1"/>
    <col min="674" max="674" width="14.28515625" style="4" bestFit="1" customWidth="1"/>
    <col min="675" max="677" width="20.140625" style="4" bestFit="1" customWidth="1"/>
    <col min="678" max="678" width="19.140625" style="4" bestFit="1" customWidth="1"/>
    <col min="679" max="679" width="21.140625" style="4" bestFit="1" customWidth="1"/>
    <col min="680" max="681" width="19.140625" style="4" bestFit="1" customWidth="1"/>
    <col min="682" max="682" width="17.5703125" style="4" bestFit="1" customWidth="1"/>
    <col min="683" max="683" width="20.140625" style="4" bestFit="1" customWidth="1"/>
    <col min="684" max="684" width="19.140625" style="4" bestFit="1" customWidth="1"/>
    <col min="685" max="686" width="17.5703125" style="4" bestFit="1" customWidth="1"/>
    <col min="687" max="687" width="20.140625" style="4" bestFit="1" customWidth="1"/>
    <col min="688" max="689" width="19.140625" style="4" bestFit="1" customWidth="1"/>
    <col min="690" max="690" width="17.5703125" style="4" bestFit="1" customWidth="1"/>
    <col min="691" max="691" width="20.140625" style="4" bestFit="1" customWidth="1"/>
    <col min="692" max="693" width="19.140625" style="4" bestFit="1" customWidth="1"/>
    <col min="694" max="694" width="17.5703125" style="4" bestFit="1" customWidth="1"/>
    <col min="695" max="695" width="20.140625" style="4" bestFit="1" customWidth="1"/>
    <col min="696" max="697" width="19.140625" style="4" bestFit="1" customWidth="1"/>
    <col min="698" max="698" width="17.5703125" style="4" bestFit="1" customWidth="1"/>
    <col min="699" max="699" width="20.140625" style="4" bestFit="1" customWidth="1"/>
    <col min="700" max="701" width="17.5703125" style="4" bestFit="1" customWidth="1"/>
    <col min="702" max="702" width="16.42578125" style="4" bestFit="1" customWidth="1"/>
    <col min="703" max="703" width="21.140625" style="4" bestFit="1" customWidth="1"/>
    <col min="704" max="706" width="19.140625" style="4" bestFit="1" customWidth="1"/>
    <col min="707" max="707" width="21.140625" style="4" bestFit="1" customWidth="1"/>
    <col min="708" max="708" width="20.140625" style="4" bestFit="1" customWidth="1"/>
    <col min="709" max="710" width="19.140625" style="4" bestFit="1" customWidth="1"/>
    <col min="711" max="711" width="20.140625" style="4" bestFit="1" customWidth="1"/>
    <col min="712" max="713" width="19.140625" style="4" bestFit="1" customWidth="1"/>
    <col min="714" max="714" width="17.5703125" style="4" bestFit="1" customWidth="1"/>
    <col min="715" max="715" width="22.85546875" style="4" bestFit="1" customWidth="1"/>
    <col min="716" max="717" width="20.140625" style="4" bestFit="1" customWidth="1"/>
    <col min="718" max="718" width="19.140625" style="4" bestFit="1" customWidth="1"/>
    <col min="719" max="719" width="21.140625" style="4" bestFit="1" customWidth="1"/>
    <col min="720" max="721" width="20.140625" style="4" bestFit="1" customWidth="1"/>
    <col min="722" max="722" width="19.140625" style="4" bestFit="1" customWidth="1"/>
    <col min="723" max="723" width="22.85546875" style="4" bestFit="1" customWidth="1"/>
    <col min="724" max="724" width="21.140625" style="4" bestFit="1" customWidth="1"/>
    <col min="725" max="727" width="20.140625" style="4" bestFit="1" customWidth="1"/>
    <col min="728" max="728" width="15.42578125" style="4" bestFit="1" customWidth="1"/>
    <col min="729" max="729" width="21.140625" style="4" bestFit="1" customWidth="1"/>
    <col min="730" max="730" width="19.140625" style="4" bestFit="1" customWidth="1"/>
    <col min="731" max="731" width="17.5703125" style="4" bestFit="1" customWidth="1"/>
    <col min="732" max="732" width="22.85546875" style="4" bestFit="1" customWidth="1"/>
    <col min="733" max="733" width="21.140625" style="4" bestFit="1" customWidth="1"/>
    <col min="734" max="734" width="19.140625" style="4" bestFit="1" customWidth="1"/>
    <col min="735" max="736" width="21.140625" style="4" bestFit="1" customWidth="1"/>
    <col min="737" max="737" width="19.140625" style="4" bestFit="1" customWidth="1"/>
    <col min="738" max="738" width="22.85546875" style="4" bestFit="1" customWidth="1"/>
    <col min="739" max="739" width="21.140625" style="4" bestFit="1" customWidth="1"/>
    <col min="740" max="741" width="19.140625" style="4" bestFit="1" customWidth="1"/>
    <col min="742" max="742" width="20.140625" style="4" bestFit="1" customWidth="1"/>
    <col min="743" max="744" width="19.140625" style="4" bestFit="1" customWidth="1"/>
    <col min="745" max="745" width="17.5703125" style="4" bestFit="1" customWidth="1"/>
    <col min="746" max="746" width="20.140625" style="4" bestFit="1" customWidth="1"/>
    <col min="747" max="747" width="19.140625" style="4" bestFit="1" customWidth="1"/>
    <col min="748" max="749" width="17.5703125" style="4" bestFit="1" customWidth="1"/>
    <col min="750" max="750" width="20.140625" style="4" bestFit="1" customWidth="1"/>
    <col min="751" max="751" width="19.140625" style="4" bestFit="1" customWidth="1"/>
    <col min="752" max="753" width="17.5703125" style="4" bestFit="1" customWidth="1"/>
    <col min="754" max="754" width="21.140625" style="4" bestFit="1" customWidth="1"/>
    <col min="755" max="755" width="19.140625" style="4" bestFit="1" customWidth="1"/>
    <col min="756" max="757" width="17.5703125" style="4" bestFit="1" customWidth="1"/>
    <col min="758" max="758" width="21.140625" style="4" bestFit="1" customWidth="1"/>
    <col min="759" max="759" width="19.140625" style="4" bestFit="1" customWidth="1"/>
    <col min="760" max="761" width="17.5703125" style="4" bestFit="1" customWidth="1"/>
    <col min="762" max="762" width="21.140625" style="4" bestFit="1" customWidth="1"/>
    <col min="763" max="763" width="19.140625" style="4" bestFit="1" customWidth="1"/>
    <col min="764" max="764" width="17.5703125" style="4" bestFit="1" customWidth="1"/>
    <col min="765" max="765" width="16.42578125" style="4" bestFit="1" customWidth="1"/>
    <col min="766" max="766" width="20.140625" style="4" bestFit="1" customWidth="1"/>
    <col min="767" max="767" width="19.140625" style="4" bestFit="1" customWidth="1"/>
    <col min="768" max="768" width="17.5703125" style="4" bestFit="1" customWidth="1"/>
    <col min="769" max="769" width="16.42578125" style="4" bestFit="1" customWidth="1"/>
    <col min="770" max="770" width="20.140625" style="4" bestFit="1" customWidth="1"/>
    <col min="771" max="772" width="19.140625" style="4" bestFit="1" customWidth="1"/>
    <col min="773" max="773" width="16.42578125" style="4" bestFit="1" customWidth="1"/>
    <col min="774" max="774" width="20.140625" style="4" bestFit="1" customWidth="1"/>
    <col min="775" max="776" width="19.140625" style="4" bestFit="1" customWidth="1"/>
    <col min="777" max="777" width="16.42578125" style="4" bestFit="1" customWidth="1"/>
    <col min="778" max="778" width="20.140625" style="4" bestFit="1" customWidth="1"/>
    <col min="779" max="779" width="19.140625" style="4" bestFit="1" customWidth="1"/>
    <col min="780" max="780" width="17.5703125" style="4" bestFit="1" customWidth="1"/>
    <col min="781" max="781" width="16.42578125" style="4" bestFit="1" customWidth="1"/>
    <col min="782" max="782" width="20.140625" style="4" bestFit="1" customWidth="1"/>
    <col min="783" max="783" width="19.140625" style="4" bestFit="1" customWidth="1"/>
    <col min="784" max="784" width="17.5703125" style="4" bestFit="1" customWidth="1"/>
    <col min="785" max="785" width="16.42578125" style="4" bestFit="1" customWidth="1"/>
    <col min="786" max="786" width="21.140625" style="4" bestFit="1" customWidth="1"/>
    <col min="787" max="787" width="19.140625" style="4" bestFit="1" customWidth="1"/>
    <col min="788" max="788" width="16.42578125" style="4" bestFit="1" customWidth="1"/>
    <col min="789" max="789" width="15.42578125" style="4" bestFit="1" customWidth="1"/>
    <col min="790" max="790" width="21.140625" style="4" bestFit="1" customWidth="1"/>
    <col min="791" max="791" width="19.140625" style="4" bestFit="1" customWidth="1"/>
    <col min="792" max="792" width="17.5703125" style="4" bestFit="1" customWidth="1"/>
    <col min="793" max="793" width="16.42578125" style="4" bestFit="1" customWidth="1"/>
    <col min="794" max="794" width="21.140625" style="4" bestFit="1" customWidth="1"/>
    <col min="795" max="796" width="17.5703125" style="4" bestFit="1" customWidth="1"/>
    <col min="797" max="797" width="19.140625" style="4" bestFit="1" customWidth="1"/>
    <col min="798" max="798" width="22.85546875" style="4" bestFit="1" customWidth="1"/>
    <col min="799" max="800" width="20.140625" style="4" bestFit="1" customWidth="1"/>
    <col min="801" max="801" width="19.140625" style="4" bestFit="1" customWidth="1"/>
    <col min="802" max="803" width="17.5703125" style="4" bestFit="1" customWidth="1"/>
    <col min="804" max="804" width="19.140625" style="4" bestFit="1" customWidth="1"/>
    <col min="805" max="806" width="17.5703125" style="4" bestFit="1" customWidth="1"/>
    <col min="807" max="807" width="20.140625" style="4" bestFit="1" customWidth="1"/>
    <col min="808" max="808" width="19.140625" style="4" bestFit="1" customWidth="1"/>
    <col min="809" max="809" width="13.85546875" style="4" bestFit="1" customWidth="1"/>
    <col min="810" max="810" width="19.140625" style="4" bestFit="1" customWidth="1"/>
    <col min="811" max="811" width="16.42578125" style="4" bestFit="1" customWidth="1"/>
    <col min="812" max="813" width="19.140625" style="4" bestFit="1" customWidth="1"/>
    <col min="814" max="814" width="13.85546875" style="4" bestFit="1" customWidth="1"/>
    <col min="815" max="815" width="20.140625" style="4" bestFit="1" customWidth="1"/>
    <col min="816" max="816" width="17.5703125" style="4" bestFit="1" customWidth="1"/>
    <col min="817" max="817" width="19.140625" style="4" bestFit="1" customWidth="1"/>
    <col min="818" max="818" width="13.85546875" style="4" bestFit="1" customWidth="1"/>
    <col min="819" max="819" width="19.140625" style="4" bestFit="1" customWidth="1"/>
    <col min="820" max="820" width="16.42578125" style="4" bestFit="1" customWidth="1"/>
    <col min="821" max="821" width="19.140625" style="4" bestFit="1" customWidth="1"/>
    <col min="822" max="822" width="13.28515625" style="4" bestFit="1" customWidth="1"/>
    <col min="823" max="823" width="20.140625" style="4" bestFit="1" customWidth="1"/>
    <col min="824" max="824" width="17.5703125" style="4" bestFit="1" customWidth="1"/>
    <col min="825" max="825" width="19.140625" style="4" bestFit="1" customWidth="1"/>
    <col min="826" max="826" width="14.28515625" style="4" bestFit="1" customWidth="1"/>
    <col min="827" max="828" width="20.140625" style="4" bestFit="1" customWidth="1"/>
    <col min="829" max="830" width="21.140625" style="4" bestFit="1" customWidth="1"/>
    <col min="831" max="831" width="20.140625" style="4" bestFit="1" customWidth="1"/>
    <col min="832" max="833" width="21.140625" style="4" bestFit="1" customWidth="1"/>
    <col min="834" max="834" width="20.140625" style="4" bestFit="1" customWidth="1"/>
    <col min="835" max="837" width="21.140625" style="4" bestFit="1" customWidth="1"/>
    <col min="838" max="838" width="22.85546875" style="4" bestFit="1" customWidth="1"/>
    <col min="839" max="839" width="21.140625" style="4" bestFit="1" customWidth="1"/>
    <col min="840" max="840" width="19.140625" style="4" bestFit="1" customWidth="1"/>
    <col min="841" max="841" width="20.140625" style="4" bestFit="1" customWidth="1"/>
    <col min="842" max="843" width="19.140625" style="4" bestFit="1" customWidth="1"/>
    <col min="844" max="844" width="20.140625" style="4" bestFit="1" customWidth="1"/>
    <col min="845" max="845" width="19.140625" style="4" bestFit="1" customWidth="1"/>
    <col min="846" max="846" width="20.140625" style="4" bestFit="1" customWidth="1"/>
    <col min="847" max="847" width="19.140625" style="4" bestFit="1" customWidth="1"/>
    <col min="848" max="849" width="17.5703125" style="4" bestFit="1" customWidth="1"/>
    <col min="850" max="850" width="13.85546875" style="4" bestFit="1" customWidth="1"/>
    <col min="851" max="852" width="17.5703125" style="4" bestFit="1" customWidth="1"/>
    <col min="853" max="853" width="11.7109375" style="4" bestFit="1" customWidth="1"/>
    <col min="854" max="854" width="17.5703125" style="4" bestFit="1" customWidth="1"/>
    <col min="855" max="855" width="21.140625" style="4" bestFit="1" customWidth="1"/>
    <col min="856" max="860" width="20.140625" style="4" bestFit="1" customWidth="1"/>
    <col min="861" max="861" width="16.42578125" style="4" bestFit="1" customWidth="1"/>
    <col min="862" max="862" width="19.140625" style="4" bestFit="1" customWidth="1"/>
    <col min="863" max="863" width="16.42578125" style="4" bestFit="1" customWidth="1"/>
    <col min="864" max="864" width="21.140625" style="4" bestFit="1" customWidth="1"/>
    <col min="865" max="865" width="20.140625" style="4" bestFit="1" customWidth="1"/>
    <col min="866" max="866" width="21.140625" style="4" bestFit="1" customWidth="1"/>
    <col min="867" max="867" width="17.5703125" style="4" bestFit="1" customWidth="1"/>
    <col min="868" max="868" width="20.140625" style="4" bestFit="1" customWidth="1"/>
    <col min="869" max="869" width="17.5703125" style="4" bestFit="1" customWidth="1"/>
    <col min="870" max="870" width="15.28515625" style="4" bestFit="1" customWidth="1"/>
    <col min="871" max="871" width="13.85546875" style="4" bestFit="1" customWidth="1"/>
    <col min="872" max="872" width="14.28515625" style="4" bestFit="1" customWidth="1"/>
    <col min="873" max="873" width="12.7109375" style="4" bestFit="1" customWidth="1"/>
    <col min="874" max="874" width="13.85546875" style="4" bestFit="1" customWidth="1"/>
    <col min="875" max="875" width="15.42578125" style="4" bestFit="1" customWidth="1"/>
    <col min="876" max="877" width="16.42578125" style="4" bestFit="1" customWidth="1"/>
    <col min="878" max="878" width="12.7109375" style="4" bestFit="1" customWidth="1"/>
    <col min="879" max="879" width="11.7109375" style="4" bestFit="1" customWidth="1"/>
    <col min="880" max="880" width="12.7109375" style="4" bestFit="1" customWidth="1"/>
    <col min="881" max="883" width="9.28515625" style="4" bestFit="1" customWidth="1"/>
    <col min="884" max="884" width="10.5703125" style="4" bestFit="1" customWidth="1"/>
    <col min="885" max="885" width="9.28515625" style="4" bestFit="1" customWidth="1"/>
    <col min="886" max="886" width="10.5703125" style="4" bestFit="1" customWidth="1"/>
    <col min="887" max="16384" width="9.140625" style="4"/>
  </cols>
  <sheetData>
    <row r="1" spans="1:886" x14ac:dyDescent="0.25">
      <c r="A1" s="1" t="s">
        <v>993</v>
      </c>
      <c r="B1" s="1" t="s">
        <v>994</v>
      </c>
      <c r="C1" s="4" t="s">
        <v>2099</v>
      </c>
      <c r="D1" s="4" t="s">
        <v>2100</v>
      </c>
      <c r="E1" s="4" t="s">
        <v>2101</v>
      </c>
      <c r="F1" s="4" t="s">
        <v>2102</v>
      </c>
      <c r="G1" s="4" t="s">
        <v>2103</v>
      </c>
      <c r="H1" s="4" t="s">
        <v>2104</v>
      </c>
      <c r="I1" s="4" t="s">
        <v>2105</v>
      </c>
      <c r="J1" s="4" t="s">
        <v>2106</v>
      </c>
      <c r="K1" s="4" t="s">
        <v>2107</v>
      </c>
      <c r="L1" s="4" t="s">
        <v>2108</v>
      </c>
      <c r="M1" s="4" t="s">
        <v>2109</v>
      </c>
      <c r="N1" s="4" t="s">
        <v>2110</v>
      </c>
      <c r="O1" s="4" t="s">
        <v>2111</v>
      </c>
      <c r="P1" s="4" t="s">
        <v>2112</v>
      </c>
      <c r="Q1" s="4" t="s">
        <v>2113</v>
      </c>
      <c r="R1" s="4" t="s">
        <v>2114</v>
      </c>
      <c r="S1" s="4" t="s">
        <v>2115</v>
      </c>
      <c r="T1" s="4" t="s">
        <v>2116</v>
      </c>
      <c r="U1" s="4" t="s">
        <v>2117</v>
      </c>
      <c r="V1" s="4" t="s">
        <v>2118</v>
      </c>
      <c r="W1" s="4" t="s">
        <v>2119</v>
      </c>
      <c r="X1" s="4" t="s">
        <v>2120</v>
      </c>
      <c r="Y1" s="4" t="s">
        <v>2121</v>
      </c>
      <c r="Z1" s="4" t="s">
        <v>2122</v>
      </c>
      <c r="AA1" s="4" t="s">
        <v>2123</v>
      </c>
      <c r="AB1" s="4" t="s">
        <v>2124</v>
      </c>
      <c r="AC1" s="4" t="s">
        <v>2125</v>
      </c>
      <c r="AD1" s="4" t="s">
        <v>2126</v>
      </c>
      <c r="AE1" s="4" t="s">
        <v>2127</v>
      </c>
      <c r="AF1" s="4" t="s">
        <v>2128</v>
      </c>
      <c r="AG1" s="4" t="s">
        <v>2129</v>
      </c>
      <c r="AH1" s="4" t="s">
        <v>2130</v>
      </c>
      <c r="AI1" s="4" t="s">
        <v>2131</v>
      </c>
      <c r="AJ1" s="4" t="s">
        <v>2132</v>
      </c>
      <c r="AK1" s="4" t="s">
        <v>2133</v>
      </c>
      <c r="AL1" s="4" t="s">
        <v>2134</v>
      </c>
      <c r="AM1" s="4" t="s">
        <v>2135</v>
      </c>
      <c r="AN1" s="4" t="s">
        <v>2136</v>
      </c>
      <c r="AO1" s="4" t="s">
        <v>2137</v>
      </c>
      <c r="AP1" s="4" t="s">
        <v>2138</v>
      </c>
      <c r="AQ1" s="4" t="s">
        <v>2139</v>
      </c>
      <c r="AR1" s="4" t="s">
        <v>2140</v>
      </c>
      <c r="AS1" s="4" t="s">
        <v>2141</v>
      </c>
      <c r="AT1" s="4" t="s">
        <v>2142</v>
      </c>
      <c r="AU1" s="4" t="s">
        <v>2143</v>
      </c>
      <c r="AV1" s="4" t="s">
        <v>2144</v>
      </c>
      <c r="AW1" s="4" t="s">
        <v>2145</v>
      </c>
      <c r="AX1" s="4" t="s">
        <v>2146</v>
      </c>
      <c r="AY1" s="4" t="s">
        <v>2147</v>
      </c>
      <c r="AZ1" s="4" t="s">
        <v>2148</v>
      </c>
      <c r="BA1" s="4" t="s">
        <v>2149</v>
      </c>
      <c r="BB1" s="4" t="s">
        <v>2150</v>
      </c>
      <c r="BC1" s="4" t="s">
        <v>2151</v>
      </c>
      <c r="BD1" s="4" t="s">
        <v>2152</v>
      </c>
      <c r="BE1" s="4" t="s">
        <v>2153</v>
      </c>
      <c r="BF1" s="4" t="s">
        <v>2154</v>
      </c>
      <c r="BG1" s="4" t="s">
        <v>2155</v>
      </c>
      <c r="BH1" s="4" t="s">
        <v>2156</v>
      </c>
      <c r="BI1" s="4" t="s">
        <v>2157</v>
      </c>
      <c r="BJ1" s="4" t="s">
        <v>2158</v>
      </c>
      <c r="BK1" s="4" t="s">
        <v>2159</v>
      </c>
      <c r="BL1" s="4" t="s">
        <v>2160</v>
      </c>
      <c r="BM1" s="4" t="s">
        <v>2161</v>
      </c>
      <c r="BN1" s="4" t="s">
        <v>2162</v>
      </c>
      <c r="BO1" s="4" t="s">
        <v>1039</v>
      </c>
      <c r="BP1" s="4" t="s">
        <v>1036</v>
      </c>
      <c r="BQ1" s="4" t="s">
        <v>1037</v>
      </c>
      <c r="BR1" s="4" t="s">
        <v>1029</v>
      </c>
      <c r="BS1" s="4" t="s">
        <v>1023</v>
      </c>
      <c r="BT1" s="4" t="s">
        <v>1027</v>
      </c>
      <c r="BU1" s="4" t="s">
        <v>1022</v>
      </c>
      <c r="BV1" s="4" t="s">
        <v>1018</v>
      </c>
      <c r="BW1" s="4" t="s">
        <v>1016</v>
      </c>
      <c r="BX1" s="4" t="s">
        <v>1025</v>
      </c>
      <c r="BY1" s="4" t="s">
        <v>1019</v>
      </c>
      <c r="BZ1" s="4" t="s">
        <v>1111</v>
      </c>
      <c r="CA1" s="4" t="s">
        <v>1094</v>
      </c>
      <c r="CB1" s="4" t="s">
        <v>1101</v>
      </c>
      <c r="CC1" s="4" t="s">
        <v>1093</v>
      </c>
      <c r="CD1" s="4" t="s">
        <v>1097</v>
      </c>
      <c r="CE1" s="4" t="s">
        <v>1105</v>
      </c>
      <c r="CF1" s="4" t="s">
        <v>1103</v>
      </c>
      <c r="CG1" s="4" t="s">
        <v>1098</v>
      </c>
      <c r="CH1" s="4" t="s">
        <v>1106</v>
      </c>
      <c r="CI1" s="4" t="s">
        <v>1107</v>
      </c>
      <c r="CJ1" s="4" t="s">
        <v>1108</v>
      </c>
      <c r="CK1" s="4" t="s">
        <v>1109</v>
      </c>
      <c r="CL1" s="4" t="s">
        <v>1102</v>
      </c>
      <c r="CM1" s="4" t="s">
        <v>1089</v>
      </c>
      <c r="CN1" s="4" t="s">
        <v>1091</v>
      </c>
      <c r="CO1" s="4" t="s">
        <v>1079</v>
      </c>
      <c r="CP1" s="4" t="s">
        <v>1080</v>
      </c>
      <c r="CQ1" s="4" t="s">
        <v>1082</v>
      </c>
      <c r="CR1" s="4" t="s">
        <v>1083</v>
      </c>
      <c r="CS1" s="4" t="s">
        <v>1086</v>
      </c>
      <c r="CT1" s="4" t="s">
        <v>1087</v>
      </c>
      <c r="CU1" s="4" t="s">
        <v>1090</v>
      </c>
      <c r="CV1" s="4" t="s">
        <v>1077</v>
      </c>
      <c r="CW1" s="4" t="s">
        <v>1084</v>
      </c>
      <c r="CX1" s="4" t="s">
        <v>1085</v>
      </c>
      <c r="CY1" s="4" t="s">
        <v>1078</v>
      </c>
      <c r="CZ1" s="4" t="s">
        <v>1088</v>
      </c>
      <c r="DA1" s="4" t="s">
        <v>1081</v>
      </c>
      <c r="DB1" s="4" t="s">
        <v>1076</v>
      </c>
      <c r="DC1" s="4" t="s">
        <v>1071</v>
      </c>
      <c r="DD1" s="4" t="s">
        <v>1074</v>
      </c>
      <c r="DE1" s="4" t="s">
        <v>1069</v>
      </c>
      <c r="DF1" s="4" t="s">
        <v>1073</v>
      </c>
      <c r="DG1" s="4" t="s">
        <v>1075</v>
      </c>
      <c r="DH1" s="4" t="s">
        <v>1112</v>
      </c>
      <c r="DI1" s="4" t="s">
        <v>1113</v>
      </c>
      <c r="DJ1" s="4" t="s">
        <v>1110</v>
      </c>
      <c r="DK1" s="4" t="s">
        <v>1114</v>
      </c>
      <c r="DL1" s="4" t="s">
        <v>1070</v>
      </c>
      <c r="DM1" s="4" t="s">
        <v>1072</v>
      </c>
      <c r="DN1" s="4" t="s">
        <v>1092</v>
      </c>
      <c r="DO1" s="4" t="s">
        <v>1095</v>
      </c>
      <c r="DP1" s="4" t="s">
        <v>1099</v>
      </c>
      <c r="DQ1" s="4" t="s">
        <v>1096</v>
      </c>
      <c r="DR1" s="4" t="s">
        <v>1104</v>
      </c>
      <c r="DS1" s="4" t="s">
        <v>1100</v>
      </c>
      <c r="DT1" s="4" t="s">
        <v>1132</v>
      </c>
      <c r="DU1" s="4" t="s">
        <v>1130</v>
      </c>
      <c r="DV1" s="4" t="s">
        <v>1131</v>
      </c>
      <c r="DW1" s="4" t="s">
        <v>1129</v>
      </c>
      <c r="DX1" s="4" t="s">
        <v>1133</v>
      </c>
      <c r="DY1" s="4" t="s">
        <v>1146</v>
      </c>
      <c r="DZ1" s="4" t="s">
        <v>1126</v>
      </c>
      <c r="EA1" s="4" t="s">
        <v>1148</v>
      </c>
      <c r="EB1" s="4" t="s">
        <v>1145</v>
      </c>
      <c r="EC1" s="4" t="s">
        <v>1142</v>
      </c>
      <c r="ED1" s="4" t="s">
        <v>1143</v>
      </c>
      <c r="EE1" s="4" t="s">
        <v>1144</v>
      </c>
      <c r="EF1" s="4" t="s">
        <v>1124</v>
      </c>
      <c r="EG1" s="4" t="s">
        <v>1127</v>
      </c>
      <c r="EH1" s="4" t="s">
        <v>1128</v>
      </c>
      <c r="EI1" s="4" t="s">
        <v>1125</v>
      </c>
      <c r="EJ1" s="4" t="s">
        <v>1117</v>
      </c>
      <c r="EK1" s="4" t="s">
        <v>1121</v>
      </c>
      <c r="EL1" s="4" t="s">
        <v>1116</v>
      </c>
      <c r="EM1" s="4" t="s">
        <v>1123</v>
      </c>
      <c r="EN1" s="4" t="s">
        <v>1119</v>
      </c>
      <c r="EO1" s="4" t="s">
        <v>1120</v>
      </c>
      <c r="EP1" s="4" t="s">
        <v>1122</v>
      </c>
      <c r="EQ1" s="4" t="s">
        <v>1140</v>
      </c>
      <c r="ER1" s="4" t="s">
        <v>1118</v>
      </c>
      <c r="ES1" s="4" t="s">
        <v>1136</v>
      </c>
      <c r="ET1" s="4" t="s">
        <v>1149</v>
      </c>
      <c r="EU1" s="4" t="s">
        <v>1150</v>
      </c>
      <c r="EV1" s="4" t="s">
        <v>1147</v>
      </c>
      <c r="EW1" s="4" t="s">
        <v>1141</v>
      </c>
      <c r="EX1" s="4" t="s">
        <v>1139</v>
      </c>
      <c r="EY1" s="4" t="s">
        <v>1137</v>
      </c>
      <c r="EZ1" s="4" t="s">
        <v>1138</v>
      </c>
      <c r="FA1" s="4" t="s">
        <v>1135</v>
      </c>
      <c r="FB1" s="4" t="s">
        <v>1154</v>
      </c>
      <c r="FC1" s="4" t="s">
        <v>1134</v>
      </c>
      <c r="FD1" s="4" t="s">
        <v>1151</v>
      </c>
      <c r="FE1" s="4" t="s">
        <v>1153</v>
      </c>
      <c r="FF1" s="4" t="s">
        <v>1152</v>
      </c>
      <c r="FG1" s="4" t="s">
        <v>1115</v>
      </c>
      <c r="FH1" s="4" t="s">
        <v>1159</v>
      </c>
      <c r="FI1" s="4" t="s">
        <v>1160</v>
      </c>
      <c r="FJ1" s="4" t="s">
        <v>1165</v>
      </c>
      <c r="FK1" s="4" t="s">
        <v>1163</v>
      </c>
      <c r="FL1" s="4" t="s">
        <v>1162</v>
      </c>
      <c r="FM1" s="4" t="s">
        <v>1161</v>
      </c>
      <c r="FN1" s="4" t="s">
        <v>1164</v>
      </c>
      <c r="FO1" s="4" t="s">
        <v>1166</v>
      </c>
      <c r="FP1" s="4" t="s">
        <v>1167</v>
      </c>
      <c r="FQ1" s="4" t="s">
        <v>1158</v>
      </c>
      <c r="FR1" s="4" t="s">
        <v>1155</v>
      </c>
      <c r="FS1" s="4" t="s">
        <v>1157</v>
      </c>
      <c r="FT1" s="4" t="s">
        <v>1156</v>
      </c>
      <c r="FU1" s="4" t="s">
        <v>1185</v>
      </c>
      <c r="FV1" s="4" t="s">
        <v>1184</v>
      </c>
      <c r="FW1" s="4" t="s">
        <v>1182</v>
      </c>
      <c r="FX1" s="4" t="s">
        <v>1179</v>
      </c>
      <c r="FY1" s="4" t="s">
        <v>1177</v>
      </c>
      <c r="FZ1" s="4" t="s">
        <v>1181</v>
      </c>
      <c r="GA1" s="4" t="s">
        <v>1176</v>
      </c>
      <c r="GB1" s="4" t="s">
        <v>1228</v>
      </c>
      <c r="GC1" s="4" t="s">
        <v>1225</v>
      </c>
      <c r="GD1" s="4" t="s">
        <v>1227</v>
      </c>
      <c r="GE1" s="4" t="s">
        <v>1226</v>
      </c>
      <c r="GF1" s="4" t="s">
        <v>1224</v>
      </c>
      <c r="GG1" s="4" t="s">
        <v>1219</v>
      </c>
      <c r="GH1" s="4" t="s">
        <v>1223</v>
      </c>
      <c r="GI1" s="4" t="s">
        <v>1220</v>
      </c>
      <c r="GJ1" s="4" t="s">
        <v>1222</v>
      </c>
      <c r="GK1" s="4" t="s">
        <v>1233</v>
      </c>
      <c r="GL1" s="4" t="s">
        <v>1235</v>
      </c>
      <c r="GM1" s="4" t="s">
        <v>1231</v>
      </c>
      <c r="GN1" s="4" t="s">
        <v>1234</v>
      </c>
      <c r="GO1" s="4" t="s">
        <v>1232</v>
      </c>
      <c r="GP1" s="4" t="s">
        <v>1230</v>
      </c>
      <c r="GQ1" s="4" t="s">
        <v>1214</v>
      </c>
      <c r="GR1" s="4" t="s">
        <v>1215</v>
      </c>
      <c r="GS1" s="4" t="s">
        <v>1209</v>
      </c>
      <c r="GT1" s="4" t="s">
        <v>1208</v>
      </c>
      <c r="GU1" s="4" t="s">
        <v>1207</v>
      </c>
      <c r="GV1" s="4" t="s">
        <v>1211</v>
      </c>
      <c r="GW1" s="4" t="s">
        <v>1210</v>
      </c>
      <c r="GX1" s="4" t="s">
        <v>1202</v>
      </c>
      <c r="GY1" s="4" t="s">
        <v>1200</v>
      </c>
      <c r="GZ1" s="4" t="s">
        <v>1204</v>
      </c>
      <c r="HA1" s="4" t="s">
        <v>1201</v>
      </c>
      <c r="HB1" s="4" t="s">
        <v>1197</v>
      </c>
      <c r="HC1" s="4" t="s">
        <v>1199</v>
      </c>
      <c r="HD1" s="4" t="s">
        <v>1198</v>
      </c>
      <c r="HE1" s="4" t="s">
        <v>1196</v>
      </c>
      <c r="HF1" s="4" t="s">
        <v>1194</v>
      </c>
      <c r="HG1" s="4" t="s">
        <v>1192</v>
      </c>
      <c r="HH1" s="4" t="s">
        <v>1193</v>
      </c>
      <c r="HI1" s="4" t="s">
        <v>1191</v>
      </c>
      <c r="HJ1" s="4" t="s">
        <v>1190</v>
      </c>
      <c r="HK1" s="4" t="s">
        <v>1186</v>
      </c>
      <c r="HL1" s="4" t="s">
        <v>1189</v>
      </c>
      <c r="HM1" s="4" t="s">
        <v>1188</v>
      </c>
      <c r="HN1" s="4" t="s">
        <v>1203</v>
      </c>
      <c r="HO1" s="4" t="s">
        <v>1183</v>
      </c>
      <c r="HP1" s="4" t="s">
        <v>1175</v>
      </c>
      <c r="HQ1" s="4" t="s">
        <v>1180</v>
      </c>
      <c r="HR1" s="4" t="s">
        <v>1178</v>
      </c>
      <c r="HS1" s="4" t="s">
        <v>1229</v>
      </c>
      <c r="HT1" s="4" t="s">
        <v>1218</v>
      </c>
      <c r="HU1" s="4" t="s">
        <v>1221</v>
      </c>
      <c r="HV1" s="4" t="s">
        <v>1217</v>
      </c>
      <c r="HW1" s="4" t="s">
        <v>1213</v>
      </c>
      <c r="HX1" s="4" t="s">
        <v>1216</v>
      </c>
      <c r="HY1" s="4" t="s">
        <v>1212</v>
      </c>
      <c r="HZ1" s="4" t="s">
        <v>1206</v>
      </c>
      <c r="IA1" s="4" t="s">
        <v>1205</v>
      </c>
      <c r="IB1" s="4" t="s">
        <v>1195</v>
      </c>
      <c r="IC1" s="4" t="s">
        <v>1187</v>
      </c>
      <c r="ID1" s="4" t="s">
        <v>1171</v>
      </c>
      <c r="IE1" s="4" t="s">
        <v>1174</v>
      </c>
      <c r="IF1" s="4" t="s">
        <v>1172</v>
      </c>
      <c r="IG1" s="4" t="s">
        <v>1173</v>
      </c>
      <c r="IH1" s="4" t="s">
        <v>1170</v>
      </c>
      <c r="II1" s="4" t="s">
        <v>1169</v>
      </c>
      <c r="IJ1" s="4" t="s">
        <v>1168</v>
      </c>
      <c r="IK1" s="4" t="s">
        <v>1271</v>
      </c>
      <c r="IL1" s="4" t="s">
        <v>1270</v>
      </c>
      <c r="IM1" s="4" t="s">
        <v>1265</v>
      </c>
      <c r="IN1" s="4" t="s">
        <v>1273</v>
      </c>
      <c r="IO1" s="4" t="s">
        <v>1256</v>
      </c>
      <c r="IP1" s="4" t="s">
        <v>1250</v>
      </c>
      <c r="IQ1" s="4" t="s">
        <v>1247</v>
      </c>
      <c r="IR1" s="4" t="s">
        <v>1257</v>
      </c>
      <c r="IS1" s="4" t="s">
        <v>1249</v>
      </c>
      <c r="IT1" s="4" t="s">
        <v>1255</v>
      </c>
      <c r="IU1" s="4" t="s">
        <v>1258</v>
      </c>
      <c r="IV1" s="4" t="s">
        <v>1261</v>
      </c>
      <c r="IW1" s="4" t="s">
        <v>1241</v>
      </c>
      <c r="IX1" s="4" t="s">
        <v>1242</v>
      </c>
      <c r="IY1" s="4" t="s">
        <v>1238</v>
      </c>
      <c r="IZ1" s="4" t="s">
        <v>1240</v>
      </c>
      <c r="JA1" s="4" t="s">
        <v>1236</v>
      </c>
      <c r="JB1" s="4" t="s">
        <v>1243</v>
      </c>
      <c r="JC1" s="4" t="s">
        <v>1239</v>
      </c>
      <c r="JD1" s="4" t="s">
        <v>1279</v>
      </c>
      <c r="JE1" s="4" t="s">
        <v>1278</v>
      </c>
      <c r="JF1" s="4" t="s">
        <v>1277</v>
      </c>
      <c r="JG1" s="4" t="s">
        <v>1276</v>
      </c>
      <c r="JH1" s="4" t="s">
        <v>1275</v>
      </c>
      <c r="JI1" s="4" t="s">
        <v>1246</v>
      </c>
      <c r="JJ1" s="4" t="s">
        <v>1259</v>
      </c>
      <c r="JK1" s="4" t="s">
        <v>1244</v>
      </c>
      <c r="JL1" s="4" t="s">
        <v>1237</v>
      </c>
      <c r="JM1" s="4" t="s">
        <v>1245</v>
      </c>
      <c r="JN1" s="4" t="s">
        <v>1274</v>
      </c>
      <c r="JO1" s="4" t="s">
        <v>1251</v>
      </c>
      <c r="JP1" s="4" t="s">
        <v>1262</v>
      </c>
      <c r="JQ1" s="4" t="s">
        <v>1252</v>
      </c>
      <c r="JR1" s="4" t="s">
        <v>1266</v>
      </c>
      <c r="JS1" s="4" t="s">
        <v>1267</v>
      </c>
      <c r="JT1" s="4" t="s">
        <v>1268</v>
      </c>
      <c r="JU1" s="4" t="s">
        <v>1269</v>
      </c>
      <c r="JV1" s="4" t="s">
        <v>1263</v>
      </c>
      <c r="JW1" s="4" t="s">
        <v>1264</v>
      </c>
      <c r="JX1" s="4" t="s">
        <v>1272</v>
      </c>
      <c r="JY1" s="4" t="s">
        <v>1260</v>
      </c>
      <c r="JZ1" s="4" t="s">
        <v>1254</v>
      </c>
      <c r="KA1" s="4" t="s">
        <v>1248</v>
      </c>
      <c r="KB1" s="4" t="s">
        <v>1253</v>
      </c>
      <c r="KC1" s="4" t="s">
        <v>1311</v>
      </c>
      <c r="KD1" s="4" t="s">
        <v>1308</v>
      </c>
      <c r="KE1" s="4" t="s">
        <v>1300</v>
      </c>
      <c r="KF1" s="4" t="s">
        <v>1310</v>
      </c>
      <c r="KG1" s="4" t="s">
        <v>1299</v>
      </c>
      <c r="KH1" s="4" t="s">
        <v>1295</v>
      </c>
      <c r="KI1" s="4" t="s">
        <v>1283</v>
      </c>
      <c r="KJ1" s="4" t="s">
        <v>1293</v>
      </c>
      <c r="KK1" s="4" t="s">
        <v>1284</v>
      </c>
      <c r="KL1" s="4" t="s">
        <v>1281</v>
      </c>
      <c r="KM1" s="4" t="s">
        <v>1287</v>
      </c>
      <c r="KN1" s="4" t="s">
        <v>1288</v>
      </c>
      <c r="KO1" s="4" t="s">
        <v>1291</v>
      </c>
      <c r="KP1" s="4" t="s">
        <v>1298</v>
      </c>
      <c r="KQ1" s="4" t="s">
        <v>1313</v>
      </c>
      <c r="KR1" s="4" t="s">
        <v>1301</v>
      </c>
      <c r="KS1" s="4" t="s">
        <v>1296</v>
      </c>
      <c r="KT1" s="4" t="s">
        <v>1303</v>
      </c>
      <c r="KU1" s="4" t="s">
        <v>1306</v>
      </c>
      <c r="KV1" s="4" t="s">
        <v>1316</v>
      </c>
      <c r="KW1" s="4" t="s">
        <v>1305</v>
      </c>
      <c r="KX1" s="4" t="s">
        <v>1302</v>
      </c>
      <c r="KY1" s="4" t="s">
        <v>1307</v>
      </c>
      <c r="KZ1" s="4" t="s">
        <v>1304</v>
      </c>
      <c r="LA1" s="4" t="s">
        <v>1297</v>
      </c>
      <c r="LB1" s="4" t="s">
        <v>1294</v>
      </c>
      <c r="LC1" s="4" t="s">
        <v>1315</v>
      </c>
      <c r="LD1" s="4" t="s">
        <v>1309</v>
      </c>
      <c r="LE1" s="4" t="s">
        <v>1317</v>
      </c>
      <c r="LF1" s="4" t="s">
        <v>1314</v>
      </c>
      <c r="LG1" s="4" t="s">
        <v>1312</v>
      </c>
      <c r="LH1" s="4" t="s">
        <v>1282</v>
      </c>
      <c r="LI1" s="4" t="s">
        <v>1292</v>
      </c>
      <c r="LJ1" s="4" t="s">
        <v>1280</v>
      </c>
      <c r="LK1" s="4" t="s">
        <v>1286</v>
      </c>
      <c r="LL1" s="4" t="s">
        <v>1289</v>
      </c>
      <c r="LM1" s="4" t="s">
        <v>1290</v>
      </c>
      <c r="LN1" s="4" t="s">
        <v>1285</v>
      </c>
      <c r="LO1" s="4" t="s">
        <v>1339</v>
      </c>
      <c r="LP1" s="4" t="s">
        <v>1334</v>
      </c>
      <c r="LQ1" s="4" t="s">
        <v>1326</v>
      </c>
      <c r="LR1" s="4" t="s">
        <v>1328</v>
      </c>
      <c r="LS1" s="4" t="s">
        <v>1327</v>
      </c>
      <c r="LT1" s="4" t="s">
        <v>1324</v>
      </c>
      <c r="LU1" s="4" t="s">
        <v>1325</v>
      </c>
      <c r="LV1" s="4" t="s">
        <v>1318</v>
      </c>
      <c r="LW1" s="4" t="s">
        <v>1319</v>
      </c>
      <c r="LX1" s="4" t="s">
        <v>1320</v>
      </c>
      <c r="LY1" s="4" t="s">
        <v>1338</v>
      </c>
      <c r="LZ1" s="4" t="s">
        <v>1331</v>
      </c>
      <c r="MA1" s="4" t="s">
        <v>1323</v>
      </c>
      <c r="MB1" s="4" t="s">
        <v>1341</v>
      </c>
      <c r="MC1" s="4" t="s">
        <v>1343</v>
      </c>
      <c r="MD1" s="4" t="s">
        <v>1337</v>
      </c>
      <c r="ME1" s="4" t="s">
        <v>1332</v>
      </c>
      <c r="MF1" s="4" t="s">
        <v>1321</v>
      </c>
      <c r="MG1" s="4" t="s">
        <v>1335</v>
      </c>
      <c r="MH1" s="4" t="s">
        <v>1329</v>
      </c>
      <c r="MI1" s="4" t="s">
        <v>1342</v>
      </c>
      <c r="MJ1" s="4" t="s">
        <v>1340</v>
      </c>
      <c r="MK1" s="4" t="s">
        <v>1336</v>
      </c>
      <c r="ML1" s="4" t="s">
        <v>1333</v>
      </c>
      <c r="MM1" s="4" t="s">
        <v>1322</v>
      </c>
      <c r="MN1" s="4" t="s">
        <v>1330</v>
      </c>
      <c r="MO1" s="4" t="s">
        <v>1349</v>
      </c>
      <c r="MP1" s="4" t="s">
        <v>1356</v>
      </c>
      <c r="MQ1" s="4" t="s">
        <v>1351</v>
      </c>
      <c r="MR1" s="4" t="s">
        <v>1347</v>
      </c>
      <c r="MS1" s="4" t="s">
        <v>1353</v>
      </c>
      <c r="MT1" s="4" t="s">
        <v>1352</v>
      </c>
      <c r="MU1" s="4" t="s">
        <v>1350</v>
      </c>
      <c r="MV1" s="4" t="s">
        <v>1355</v>
      </c>
      <c r="MW1" s="4" t="s">
        <v>1358</v>
      </c>
      <c r="MX1" s="4" t="s">
        <v>1344</v>
      </c>
      <c r="MY1" s="4" t="s">
        <v>1346</v>
      </c>
      <c r="MZ1" s="4" t="s">
        <v>1345</v>
      </c>
      <c r="NA1" s="4" t="s">
        <v>1359</v>
      </c>
      <c r="NB1" s="4" t="s">
        <v>1357</v>
      </c>
      <c r="NC1" s="4" t="s">
        <v>1354</v>
      </c>
      <c r="ND1" s="4" t="s">
        <v>1348</v>
      </c>
      <c r="NE1" s="4" t="s">
        <v>1377</v>
      </c>
      <c r="NF1" s="4" t="s">
        <v>1374</v>
      </c>
      <c r="NG1" s="4" t="s">
        <v>1380</v>
      </c>
      <c r="NH1" s="4" t="s">
        <v>1378</v>
      </c>
      <c r="NI1" s="4" t="s">
        <v>1376</v>
      </c>
      <c r="NJ1" s="4" t="s">
        <v>1375</v>
      </c>
      <c r="NK1" s="4" t="s">
        <v>1379</v>
      </c>
      <c r="NL1" s="4" t="s">
        <v>1381</v>
      </c>
      <c r="NM1" s="4" t="s">
        <v>2058</v>
      </c>
      <c r="NN1" s="4" t="s">
        <v>1361</v>
      </c>
      <c r="NO1" s="4" t="s">
        <v>1365</v>
      </c>
      <c r="NP1" s="4" t="s">
        <v>1368</v>
      </c>
      <c r="NQ1" s="4" t="s">
        <v>1369</v>
      </c>
      <c r="NR1" s="4" t="s">
        <v>1362</v>
      </c>
      <c r="NS1" s="4" t="s">
        <v>1366</v>
      </c>
      <c r="NT1" s="4" t="s">
        <v>1363</v>
      </c>
      <c r="NU1" s="4" t="s">
        <v>1364</v>
      </c>
      <c r="NV1" s="4" t="s">
        <v>1367</v>
      </c>
      <c r="NW1" s="4" t="s">
        <v>1371</v>
      </c>
      <c r="NX1" s="4" t="s">
        <v>1360</v>
      </c>
      <c r="NY1" s="4" t="s">
        <v>1370</v>
      </c>
      <c r="NZ1" s="4" t="s">
        <v>1372</v>
      </c>
      <c r="OA1" s="4" t="s">
        <v>1373</v>
      </c>
      <c r="OB1" s="4" t="s">
        <v>2059</v>
      </c>
      <c r="OC1" s="4" t="s">
        <v>2060</v>
      </c>
      <c r="OD1" s="4" t="s">
        <v>2061</v>
      </c>
      <c r="OE1" s="4" t="s">
        <v>2062</v>
      </c>
      <c r="OF1" s="4" t="s">
        <v>1389</v>
      </c>
      <c r="OG1" s="4" t="s">
        <v>1390</v>
      </c>
      <c r="OH1" s="4" t="s">
        <v>1387</v>
      </c>
      <c r="OI1" s="4" t="s">
        <v>1383</v>
      </c>
      <c r="OJ1" s="4" t="s">
        <v>1388</v>
      </c>
      <c r="OK1" s="4" t="s">
        <v>1386</v>
      </c>
      <c r="OL1" s="4" t="s">
        <v>1391</v>
      </c>
      <c r="OM1" s="4" t="s">
        <v>1385</v>
      </c>
      <c r="ON1" s="4" t="s">
        <v>1382</v>
      </c>
      <c r="OO1" s="4" t="s">
        <v>1384</v>
      </c>
      <c r="OP1" s="4" t="s">
        <v>1393</v>
      </c>
      <c r="OQ1" s="4" t="s">
        <v>1395</v>
      </c>
      <c r="OR1" s="4" t="s">
        <v>1397</v>
      </c>
      <c r="OS1" s="4" t="s">
        <v>1392</v>
      </c>
      <c r="OT1" s="4" t="s">
        <v>1396</v>
      </c>
      <c r="OU1" s="4" t="s">
        <v>1394</v>
      </c>
      <c r="OV1" s="4" t="s">
        <v>1399</v>
      </c>
      <c r="OW1" s="4" t="s">
        <v>1409</v>
      </c>
      <c r="OX1" s="4" t="s">
        <v>1402</v>
      </c>
      <c r="OY1" s="4" t="s">
        <v>1403</v>
      </c>
      <c r="OZ1" s="4" t="s">
        <v>1406</v>
      </c>
      <c r="PA1" s="4" t="s">
        <v>1411</v>
      </c>
      <c r="PB1" s="4" t="s">
        <v>1414</v>
      </c>
      <c r="PC1" s="4" t="s">
        <v>1415</v>
      </c>
      <c r="PD1" s="4" t="s">
        <v>1416</v>
      </c>
      <c r="PE1" s="4" t="s">
        <v>1417</v>
      </c>
      <c r="PF1" s="4" t="s">
        <v>1410</v>
      </c>
      <c r="PG1" s="4" t="s">
        <v>1401</v>
      </c>
      <c r="PH1" s="4" t="s">
        <v>1408</v>
      </c>
      <c r="PI1" s="4" t="s">
        <v>1412</v>
      </c>
      <c r="PJ1" s="4" t="s">
        <v>1404</v>
      </c>
      <c r="PK1" s="4" t="s">
        <v>1400</v>
      </c>
      <c r="PL1" s="4" t="s">
        <v>1398</v>
      </c>
      <c r="PM1" s="4" t="s">
        <v>1413</v>
      </c>
      <c r="PN1" s="4" t="s">
        <v>1407</v>
      </c>
      <c r="PO1" s="4" t="s">
        <v>1405</v>
      </c>
      <c r="PP1" s="4" t="s">
        <v>1607</v>
      </c>
      <c r="PQ1" s="4" t="s">
        <v>1616</v>
      </c>
      <c r="PR1" s="4" t="s">
        <v>1613</v>
      </c>
      <c r="PS1" s="4" t="s">
        <v>1612</v>
      </c>
      <c r="PT1" s="4" t="s">
        <v>1611</v>
      </c>
      <c r="PU1" s="4" t="s">
        <v>1614</v>
      </c>
      <c r="PV1" s="4" t="s">
        <v>1609</v>
      </c>
      <c r="PW1" s="4" t="s">
        <v>1615</v>
      </c>
      <c r="PX1" s="4" t="s">
        <v>1608</v>
      </c>
      <c r="PY1" s="4" t="s">
        <v>1610</v>
      </c>
      <c r="PZ1" s="4" t="s">
        <v>1599</v>
      </c>
      <c r="QA1" s="4" t="s">
        <v>1586</v>
      </c>
      <c r="QB1" s="4" t="s">
        <v>1593</v>
      </c>
      <c r="QC1" s="4" t="s">
        <v>1601</v>
      </c>
      <c r="QD1" s="4" t="s">
        <v>1590</v>
      </c>
      <c r="QE1" s="4" t="s">
        <v>1594</v>
      </c>
      <c r="QF1" s="4" t="s">
        <v>1604</v>
      </c>
      <c r="QG1" s="4" t="s">
        <v>1597</v>
      </c>
      <c r="QH1" s="4" t="s">
        <v>1592</v>
      </c>
      <c r="QI1" s="4" t="s">
        <v>1605</v>
      </c>
      <c r="QJ1" s="4" t="s">
        <v>1595</v>
      </c>
      <c r="QK1" s="4" t="s">
        <v>1587</v>
      </c>
      <c r="QL1" s="4" t="s">
        <v>1603</v>
      </c>
      <c r="QM1" s="4" t="s">
        <v>1600</v>
      </c>
      <c r="QN1" s="4" t="s">
        <v>1598</v>
      </c>
      <c r="QO1" s="4" t="s">
        <v>1602</v>
      </c>
      <c r="QP1" s="4" t="s">
        <v>1596</v>
      </c>
      <c r="QQ1" s="4" t="s">
        <v>1591</v>
      </c>
      <c r="QR1" s="4" t="s">
        <v>1589</v>
      </c>
      <c r="QS1" s="4" t="s">
        <v>1606</v>
      </c>
      <c r="QT1" s="4" t="s">
        <v>1588</v>
      </c>
      <c r="QU1" s="4" t="s">
        <v>1565</v>
      </c>
      <c r="QV1" s="4" t="s">
        <v>1581</v>
      </c>
      <c r="QW1" s="4" t="s">
        <v>1573</v>
      </c>
      <c r="QX1" s="4" t="s">
        <v>1578</v>
      </c>
      <c r="QY1" s="4" t="s">
        <v>1583</v>
      </c>
      <c r="QZ1" s="4" t="s">
        <v>1572</v>
      </c>
      <c r="RA1" s="4" t="s">
        <v>1584</v>
      </c>
      <c r="RB1" s="4" t="s">
        <v>1577</v>
      </c>
      <c r="RC1" s="4" t="s">
        <v>1574</v>
      </c>
      <c r="RD1" s="4" t="s">
        <v>1571</v>
      </c>
      <c r="RE1" s="4" t="s">
        <v>1566</v>
      </c>
      <c r="RF1" s="4" t="s">
        <v>1585</v>
      </c>
      <c r="RG1" s="4" t="s">
        <v>1582</v>
      </c>
      <c r="RH1" s="4" t="s">
        <v>1579</v>
      </c>
      <c r="RI1" s="4" t="s">
        <v>1580</v>
      </c>
      <c r="RJ1" s="4" t="s">
        <v>1576</v>
      </c>
      <c r="RK1" s="4" t="s">
        <v>1575</v>
      </c>
      <c r="RL1" s="4" t="s">
        <v>1570</v>
      </c>
      <c r="RM1" s="4" t="s">
        <v>1569</v>
      </c>
      <c r="RN1" s="4" t="s">
        <v>1568</v>
      </c>
      <c r="RO1" s="4" t="s">
        <v>1567</v>
      </c>
      <c r="RP1" s="4" t="s">
        <v>1560</v>
      </c>
      <c r="RQ1" s="4" t="s">
        <v>1563</v>
      </c>
      <c r="RR1" s="4" t="s">
        <v>1561</v>
      </c>
      <c r="RS1" s="4" t="s">
        <v>1562</v>
      </c>
      <c r="RT1" s="4" t="s">
        <v>1564</v>
      </c>
      <c r="RU1" s="4" t="s">
        <v>1559</v>
      </c>
      <c r="RV1" s="4" t="s">
        <v>1443</v>
      </c>
      <c r="RW1" s="4" t="s">
        <v>1470</v>
      </c>
      <c r="RX1" s="4" t="s">
        <v>1444</v>
      </c>
      <c r="RY1" s="4" t="s">
        <v>1471</v>
      </c>
      <c r="RZ1" s="4" t="s">
        <v>1442</v>
      </c>
      <c r="SA1" s="4" t="s">
        <v>1468</v>
      </c>
      <c r="SB1" s="4" t="s">
        <v>1440</v>
      </c>
      <c r="SC1" s="4" t="s">
        <v>1469</v>
      </c>
      <c r="SD1" s="4" t="s">
        <v>1439</v>
      </c>
      <c r="SE1" s="4" t="s">
        <v>1467</v>
      </c>
      <c r="SF1" s="4" t="s">
        <v>1441</v>
      </c>
      <c r="SG1" s="4" t="s">
        <v>1466</v>
      </c>
      <c r="SH1" s="4" t="s">
        <v>1436</v>
      </c>
      <c r="SI1" s="4" t="s">
        <v>1465</v>
      </c>
      <c r="SJ1" s="4" t="s">
        <v>1438</v>
      </c>
      <c r="SK1" s="4" t="s">
        <v>1463</v>
      </c>
      <c r="SL1" s="4" t="s">
        <v>1437</v>
      </c>
      <c r="SM1" s="4" t="s">
        <v>1464</v>
      </c>
      <c r="SN1" s="4" t="s">
        <v>1435</v>
      </c>
      <c r="SO1" s="4" t="s">
        <v>1461</v>
      </c>
      <c r="SP1" s="4" t="s">
        <v>1431</v>
      </c>
      <c r="SQ1" s="4" t="s">
        <v>1460</v>
      </c>
      <c r="SR1" s="4" t="s">
        <v>1433</v>
      </c>
      <c r="SS1" s="4" t="s">
        <v>1462</v>
      </c>
      <c r="ST1" s="4" t="s">
        <v>1432</v>
      </c>
      <c r="SU1" s="4" t="s">
        <v>1459</v>
      </c>
      <c r="SV1" s="4" t="s">
        <v>1434</v>
      </c>
      <c r="SW1" s="4" t="s">
        <v>1456</v>
      </c>
      <c r="SX1" s="4" t="s">
        <v>1429</v>
      </c>
      <c r="SY1" s="4" t="s">
        <v>1458</v>
      </c>
      <c r="SZ1" s="4" t="s">
        <v>1427</v>
      </c>
      <c r="TA1" s="4" t="s">
        <v>1457</v>
      </c>
      <c r="TB1" s="4" t="s">
        <v>1428</v>
      </c>
      <c r="TC1" s="4" t="s">
        <v>1455</v>
      </c>
      <c r="TD1" s="4" t="s">
        <v>1430</v>
      </c>
      <c r="TE1" s="4" t="s">
        <v>1453</v>
      </c>
      <c r="TF1" s="4" t="s">
        <v>1424</v>
      </c>
      <c r="TG1" s="4" t="s">
        <v>1454</v>
      </c>
      <c r="TH1" s="4" t="s">
        <v>1423</v>
      </c>
      <c r="TI1" s="4" t="s">
        <v>1450</v>
      </c>
      <c r="TJ1" s="4" t="s">
        <v>1425</v>
      </c>
      <c r="TK1" s="4" t="s">
        <v>1452</v>
      </c>
      <c r="TL1" s="4" t="s">
        <v>1422</v>
      </c>
      <c r="TM1" s="4" t="s">
        <v>1451</v>
      </c>
      <c r="TN1" s="4" t="s">
        <v>1426</v>
      </c>
      <c r="TO1" s="4" t="s">
        <v>1448</v>
      </c>
      <c r="TP1" s="4" t="s">
        <v>1418</v>
      </c>
      <c r="TQ1" s="4" t="s">
        <v>1449</v>
      </c>
      <c r="TR1" s="4" t="s">
        <v>1420</v>
      </c>
      <c r="TS1" s="4" t="s">
        <v>1446</v>
      </c>
      <c r="TT1" s="4" t="s">
        <v>1419</v>
      </c>
      <c r="TU1" s="4" t="s">
        <v>1447</v>
      </c>
      <c r="TV1" s="4" t="s">
        <v>1421</v>
      </c>
      <c r="TW1" s="4" t="s">
        <v>1445</v>
      </c>
      <c r="TX1" s="4" t="s">
        <v>1747</v>
      </c>
      <c r="TY1" s="4" t="s">
        <v>1739</v>
      </c>
      <c r="TZ1" s="4" t="s">
        <v>1736</v>
      </c>
      <c r="UA1" s="4" t="s">
        <v>1745</v>
      </c>
      <c r="UB1" s="4" t="s">
        <v>1742</v>
      </c>
      <c r="UC1" s="4" t="s">
        <v>1740</v>
      </c>
      <c r="UD1" s="4" t="s">
        <v>1737</v>
      </c>
      <c r="UE1" s="4" t="s">
        <v>1748</v>
      </c>
      <c r="UF1" s="4" t="s">
        <v>1744</v>
      </c>
      <c r="UG1" s="4" t="s">
        <v>1743</v>
      </c>
      <c r="UH1" s="4" t="s">
        <v>1746</v>
      </c>
      <c r="UI1" s="4" t="s">
        <v>1738</v>
      </c>
      <c r="UJ1" s="4" t="s">
        <v>1741</v>
      </c>
      <c r="UK1" s="4" t="s">
        <v>1735</v>
      </c>
      <c r="UL1" s="4" t="s">
        <v>1727</v>
      </c>
      <c r="UM1" s="4" t="s">
        <v>1731</v>
      </c>
      <c r="UN1" s="4" t="s">
        <v>1722</v>
      </c>
      <c r="UO1" s="4" t="s">
        <v>1733</v>
      </c>
      <c r="UP1" s="4" t="s">
        <v>1726</v>
      </c>
      <c r="UQ1" s="4" t="s">
        <v>1729</v>
      </c>
      <c r="UR1" s="4" t="s">
        <v>1721</v>
      </c>
      <c r="US1" s="4" t="s">
        <v>1734</v>
      </c>
      <c r="UT1" s="4" t="s">
        <v>1732</v>
      </c>
      <c r="UU1" s="4" t="s">
        <v>1730</v>
      </c>
      <c r="UV1" s="4" t="s">
        <v>1728</v>
      </c>
      <c r="UW1" s="4" t="s">
        <v>1725</v>
      </c>
      <c r="UX1" s="4" t="s">
        <v>1724</v>
      </c>
      <c r="UY1" s="4" t="s">
        <v>1723</v>
      </c>
      <c r="UZ1" s="4" t="s">
        <v>1711</v>
      </c>
      <c r="VA1" s="4" t="s">
        <v>1710</v>
      </c>
      <c r="VB1" s="4" t="s">
        <v>1717</v>
      </c>
      <c r="VC1" s="4" t="s">
        <v>1708</v>
      </c>
      <c r="VD1" s="4" t="s">
        <v>1719</v>
      </c>
      <c r="VE1" s="4" t="s">
        <v>1715</v>
      </c>
      <c r="VF1" s="4" t="s">
        <v>1714</v>
      </c>
      <c r="VG1" s="4" t="s">
        <v>1707</v>
      </c>
      <c r="VH1" s="4" t="s">
        <v>1720</v>
      </c>
      <c r="VI1" s="4" t="s">
        <v>1718</v>
      </c>
      <c r="VJ1" s="4" t="s">
        <v>1716</v>
      </c>
      <c r="VK1" s="4" t="s">
        <v>1712</v>
      </c>
      <c r="VL1" s="4" t="s">
        <v>1713</v>
      </c>
      <c r="VM1" s="4" t="s">
        <v>1709</v>
      </c>
      <c r="VN1" s="4" t="s">
        <v>1696</v>
      </c>
      <c r="VO1" s="4" t="s">
        <v>1697</v>
      </c>
      <c r="VP1" s="4" t="s">
        <v>1701</v>
      </c>
      <c r="VQ1" s="4" t="s">
        <v>1694</v>
      </c>
      <c r="VR1" s="4" t="s">
        <v>1703</v>
      </c>
      <c r="VS1" s="4" t="s">
        <v>1705</v>
      </c>
      <c r="VT1" s="4" t="s">
        <v>1695</v>
      </c>
      <c r="VU1" s="4" t="s">
        <v>1706</v>
      </c>
      <c r="VV1" s="4" t="s">
        <v>1704</v>
      </c>
      <c r="VW1" s="4" t="s">
        <v>1702</v>
      </c>
      <c r="VX1" s="4" t="s">
        <v>1700</v>
      </c>
      <c r="VY1" s="4" t="s">
        <v>1698</v>
      </c>
      <c r="VZ1" s="4" t="s">
        <v>1699</v>
      </c>
      <c r="WA1" s="4" t="s">
        <v>1687</v>
      </c>
      <c r="WB1" s="4" t="s">
        <v>1684</v>
      </c>
      <c r="WC1" s="4" t="s">
        <v>1690</v>
      </c>
      <c r="WD1" s="4" t="s">
        <v>1681</v>
      </c>
      <c r="WE1" s="4" t="s">
        <v>1692</v>
      </c>
      <c r="WF1" s="4" t="s">
        <v>1688</v>
      </c>
      <c r="WG1" s="4" t="s">
        <v>1686</v>
      </c>
      <c r="WH1" s="4" t="s">
        <v>1680</v>
      </c>
      <c r="WI1" s="4" t="s">
        <v>1693</v>
      </c>
      <c r="WJ1" s="4" t="s">
        <v>1691</v>
      </c>
      <c r="WK1" s="4" t="s">
        <v>1689</v>
      </c>
      <c r="WL1" s="4" t="s">
        <v>1685</v>
      </c>
      <c r="WM1" s="4" t="s">
        <v>1683</v>
      </c>
      <c r="WN1" s="4" t="s">
        <v>1682</v>
      </c>
      <c r="WO1" s="4" t="s">
        <v>1672</v>
      </c>
      <c r="WP1" s="4" t="s">
        <v>1667</v>
      </c>
      <c r="WQ1" s="4" t="s">
        <v>1677</v>
      </c>
      <c r="WR1" s="4" t="s">
        <v>1678</v>
      </c>
      <c r="WS1" s="4" t="s">
        <v>1674</v>
      </c>
      <c r="WT1" s="4" t="s">
        <v>1670</v>
      </c>
      <c r="WU1" s="4" t="s">
        <v>1668</v>
      </c>
      <c r="WV1" s="4" t="s">
        <v>1679</v>
      </c>
      <c r="WW1" s="4" t="s">
        <v>1676</v>
      </c>
      <c r="WX1" s="4" t="s">
        <v>1675</v>
      </c>
      <c r="WY1" s="4" t="s">
        <v>1673</v>
      </c>
      <c r="WZ1" s="4" t="s">
        <v>1671</v>
      </c>
      <c r="XA1" s="4" t="s">
        <v>1669</v>
      </c>
      <c r="XB1" s="4" t="s">
        <v>1653</v>
      </c>
      <c r="XC1" s="4" t="s">
        <v>1663</v>
      </c>
      <c r="XD1" s="4" t="s">
        <v>1664</v>
      </c>
      <c r="XE1" s="4" t="s">
        <v>1656</v>
      </c>
      <c r="XF1" s="4" t="s">
        <v>1666</v>
      </c>
      <c r="XG1" s="4" t="s">
        <v>1661</v>
      </c>
      <c r="XH1" s="4" t="s">
        <v>1654</v>
      </c>
      <c r="XI1" s="4" t="s">
        <v>1665</v>
      </c>
      <c r="XJ1" s="4" t="s">
        <v>1652</v>
      </c>
      <c r="XK1" s="4" t="s">
        <v>1662</v>
      </c>
      <c r="XL1" s="4" t="s">
        <v>1660</v>
      </c>
      <c r="XM1" s="4" t="s">
        <v>1659</v>
      </c>
      <c r="XN1" s="4" t="s">
        <v>1655</v>
      </c>
      <c r="XO1" s="4" t="s">
        <v>1657</v>
      </c>
      <c r="XP1" s="4" t="s">
        <v>1658</v>
      </c>
      <c r="XQ1" s="4" t="s">
        <v>1646</v>
      </c>
      <c r="XR1" s="4" t="s">
        <v>1640</v>
      </c>
      <c r="XS1" s="4" t="s">
        <v>1650</v>
      </c>
      <c r="XT1" s="4" t="s">
        <v>1639</v>
      </c>
      <c r="XU1" s="4" t="s">
        <v>1648</v>
      </c>
      <c r="XV1" s="4" t="s">
        <v>1643</v>
      </c>
      <c r="XW1" s="4" t="s">
        <v>1641</v>
      </c>
      <c r="XX1" s="4" t="s">
        <v>1651</v>
      </c>
      <c r="XY1" s="4" t="s">
        <v>1649</v>
      </c>
      <c r="XZ1" s="4" t="s">
        <v>1647</v>
      </c>
      <c r="YA1" s="4" t="s">
        <v>1645</v>
      </c>
      <c r="YB1" s="4" t="s">
        <v>1644</v>
      </c>
      <c r="YC1" s="4" t="s">
        <v>1642</v>
      </c>
      <c r="YD1" s="4" t="s">
        <v>1630</v>
      </c>
      <c r="YE1" s="4" t="s">
        <v>1628</v>
      </c>
      <c r="YF1" s="4" t="s">
        <v>1637</v>
      </c>
      <c r="YG1" s="4" t="s">
        <v>1638</v>
      </c>
      <c r="YH1" s="4" t="s">
        <v>1634</v>
      </c>
      <c r="YI1" s="4" t="s">
        <v>1632</v>
      </c>
      <c r="YJ1" s="4" t="s">
        <v>1627</v>
      </c>
      <c r="YK1" s="4" t="s">
        <v>1636</v>
      </c>
      <c r="YL1" s="4" t="s">
        <v>1635</v>
      </c>
      <c r="YM1" s="4" t="s">
        <v>1633</v>
      </c>
      <c r="YN1" s="4" t="s">
        <v>1631</v>
      </c>
      <c r="YO1" s="4" t="s">
        <v>1629</v>
      </c>
      <c r="YP1" s="4" t="s">
        <v>1626</v>
      </c>
      <c r="YQ1" s="4" t="s">
        <v>1618</v>
      </c>
      <c r="YR1" s="4" t="s">
        <v>1620</v>
      </c>
      <c r="YS1" s="4" t="s">
        <v>1622</v>
      </c>
      <c r="YT1" s="4" t="s">
        <v>1623</v>
      </c>
      <c r="YU1" s="4" t="s">
        <v>1621</v>
      </c>
      <c r="YV1" s="4" t="s">
        <v>1617</v>
      </c>
      <c r="YW1" s="4" t="s">
        <v>1625</v>
      </c>
      <c r="YX1" s="4" t="s">
        <v>1624</v>
      </c>
      <c r="YY1" s="4" t="s">
        <v>1619</v>
      </c>
      <c r="YZ1" s="4" t="s">
        <v>1818</v>
      </c>
      <c r="ZA1" s="4" t="s">
        <v>1815</v>
      </c>
      <c r="ZB1" s="4" t="s">
        <v>1813</v>
      </c>
      <c r="ZC1" s="4" t="s">
        <v>1816</v>
      </c>
      <c r="ZD1" s="4" t="s">
        <v>1814</v>
      </c>
      <c r="ZE1" s="4" t="s">
        <v>1817</v>
      </c>
      <c r="ZF1" s="4" t="s">
        <v>1806</v>
      </c>
      <c r="ZG1" s="4" t="s">
        <v>1808</v>
      </c>
      <c r="ZH1" s="4" t="s">
        <v>1807</v>
      </c>
      <c r="ZI1" s="4" t="s">
        <v>1799</v>
      </c>
      <c r="ZJ1" s="4" t="s">
        <v>1798</v>
      </c>
      <c r="ZK1" s="4" t="s">
        <v>1801</v>
      </c>
      <c r="ZL1" s="4" t="s">
        <v>1810</v>
      </c>
      <c r="ZM1" s="4" t="s">
        <v>1802</v>
      </c>
      <c r="ZN1" s="4" t="s">
        <v>1800</v>
      </c>
      <c r="ZO1" s="4" t="s">
        <v>1803</v>
      </c>
      <c r="ZP1" s="4" t="s">
        <v>1804</v>
      </c>
      <c r="ZQ1" s="4" t="s">
        <v>1805</v>
      </c>
      <c r="ZR1" s="4" t="s">
        <v>1796</v>
      </c>
      <c r="ZS1" s="4" t="s">
        <v>1795</v>
      </c>
      <c r="ZT1" s="4" t="s">
        <v>1791</v>
      </c>
      <c r="ZU1" s="4" t="s">
        <v>1778</v>
      </c>
      <c r="ZV1" s="4" t="s">
        <v>1780</v>
      </c>
      <c r="ZW1" s="4" t="s">
        <v>1792</v>
      </c>
      <c r="ZX1" s="4" t="s">
        <v>1789</v>
      </c>
      <c r="ZY1" s="4" t="s">
        <v>1787</v>
      </c>
      <c r="ZZ1" s="4" t="s">
        <v>1788</v>
      </c>
      <c r="AAA1" s="4" t="s">
        <v>1783</v>
      </c>
      <c r="AAB1" s="4" t="s">
        <v>1784</v>
      </c>
      <c r="AAC1" s="4" t="s">
        <v>1793</v>
      </c>
      <c r="AAD1" s="4" t="s">
        <v>1785</v>
      </c>
      <c r="AAE1" s="4" t="s">
        <v>1786</v>
      </c>
      <c r="AAF1" s="4" t="s">
        <v>1781</v>
      </c>
      <c r="AAG1" s="4" t="s">
        <v>1782</v>
      </c>
      <c r="AAH1" s="4" t="s">
        <v>1779</v>
      </c>
      <c r="AAI1" s="4" t="s">
        <v>1790</v>
      </c>
      <c r="AAJ1" s="4" t="s">
        <v>1794</v>
      </c>
      <c r="AAK1" s="4" t="s">
        <v>1775</v>
      </c>
      <c r="AAL1" s="4" t="s">
        <v>1772</v>
      </c>
      <c r="AAM1" s="4" t="s">
        <v>1768</v>
      </c>
      <c r="AAN1" s="4" t="s">
        <v>1774</v>
      </c>
      <c r="AAO1" s="4" t="s">
        <v>1773</v>
      </c>
      <c r="AAP1" s="4" t="s">
        <v>1765</v>
      </c>
      <c r="AAQ1" s="4" t="s">
        <v>1763</v>
      </c>
      <c r="AAR1" s="4" t="s">
        <v>1762</v>
      </c>
      <c r="AAS1" s="4" t="s">
        <v>1766</v>
      </c>
      <c r="AAT1" s="4" t="s">
        <v>1769</v>
      </c>
      <c r="AAU1" s="4" t="s">
        <v>1770</v>
      </c>
      <c r="AAV1" s="4" t="s">
        <v>1771</v>
      </c>
      <c r="AAW1" s="4" t="s">
        <v>1764</v>
      </c>
      <c r="AAX1" s="4" t="s">
        <v>1767</v>
      </c>
      <c r="AAY1" s="4" t="s">
        <v>1776</v>
      </c>
      <c r="AAZ1" s="4" t="s">
        <v>1777</v>
      </c>
      <c r="ABA1" s="4" t="s">
        <v>1758</v>
      </c>
      <c r="ABB1" s="4" t="s">
        <v>1755</v>
      </c>
      <c r="ABC1" s="4" t="s">
        <v>1749</v>
      </c>
      <c r="ABD1" s="4" t="s">
        <v>1750</v>
      </c>
      <c r="ABE1" s="4" t="s">
        <v>1756</v>
      </c>
      <c r="ABF1" s="4" t="s">
        <v>1759</v>
      </c>
      <c r="ABG1" s="4" t="s">
        <v>1760</v>
      </c>
      <c r="ABH1" s="4" t="s">
        <v>1751</v>
      </c>
      <c r="ABI1" s="4" t="s">
        <v>1761</v>
      </c>
      <c r="ABJ1" s="4" t="s">
        <v>1754</v>
      </c>
      <c r="ABK1" s="4" t="s">
        <v>1752</v>
      </c>
      <c r="ABL1" s="4" t="s">
        <v>1753</v>
      </c>
      <c r="ABM1" s="4" t="s">
        <v>1809</v>
      </c>
      <c r="ABN1" s="4" t="s">
        <v>1811</v>
      </c>
      <c r="ABO1" s="4" t="s">
        <v>1812</v>
      </c>
      <c r="ABP1" s="4" t="s">
        <v>1797</v>
      </c>
      <c r="ABQ1" s="4" t="s">
        <v>1757</v>
      </c>
      <c r="ABR1" s="4" t="s">
        <v>1842</v>
      </c>
      <c r="ABS1" s="4" t="s">
        <v>1837</v>
      </c>
      <c r="ABT1" s="4" t="s">
        <v>1839</v>
      </c>
      <c r="ABU1" s="4" t="s">
        <v>1843</v>
      </c>
      <c r="ABV1" s="4" t="s">
        <v>1845</v>
      </c>
      <c r="ABW1" s="4" t="s">
        <v>1838</v>
      </c>
      <c r="ABX1" s="4" t="s">
        <v>1848</v>
      </c>
      <c r="ABY1" s="4" t="s">
        <v>1840</v>
      </c>
      <c r="ABZ1" s="4" t="s">
        <v>1841</v>
      </c>
      <c r="ACA1" s="4" t="s">
        <v>1844</v>
      </c>
      <c r="ACB1" s="4" t="s">
        <v>1836</v>
      </c>
      <c r="ACC1" s="4" t="s">
        <v>1846</v>
      </c>
      <c r="ACD1" s="4" t="s">
        <v>1847</v>
      </c>
      <c r="ACE1" s="4" t="s">
        <v>1821</v>
      </c>
      <c r="ACF1" s="4" t="s">
        <v>1822</v>
      </c>
      <c r="ACG1" s="4" t="s">
        <v>1819</v>
      </c>
      <c r="ACH1" s="4" t="s">
        <v>1824</v>
      </c>
      <c r="ACI1" s="4" t="s">
        <v>1827</v>
      </c>
      <c r="ACJ1" s="4" t="s">
        <v>1828</v>
      </c>
      <c r="ACK1" s="4" t="s">
        <v>1832</v>
      </c>
      <c r="ACL1" s="4" t="s">
        <v>1834</v>
      </c>
      <c r="ACM1" s="4" t="s">
        <v>1826</v>
      </c>
      <c r="ACN1" s="4" t="s">
        <v>1829</v>
      </c>
      <c r="ACO1" s="4" t="s">
        <v>1830</v>
      </c>
      <c r="ACP1" s="4" t="s">
        <v>1823</v>
      </c>
      <c r="ACQ1" s="4" t="s">
        <v>1831</v>
      </c>
      <c r="ACR1" s="4" t="s">
        <v>1820</v>
      </c>
      <c r="ACS1" s="4" t="s">
        <v>1833</v>
      </c>
      <c r="ACT1" s="4" t="s">
        <v>1835</v>
      </c>
      <c r="ACU1" s="4" t="s">
        <v>1825</v>
      </c>
      <c r="ACV1" s="4" t="s">
        <v>1878</v>
      </c>
      <c r="ACW1" s="4" t="s">
        <v>1872</v>
      </c>
      <c r="ACX1" s="4" t="s">
        <v>1876</v>
      </c>
      <c r="ACY1" s="4" t="s">
        <v>1873</v>
      </c>
      <c r="ACZ1" s="4" t="s">
        <v>1868</v>
      </c>
      <c r="ADA1" s="4" t="s">
        <v>1869</v>
      </c>
      <c r="ADB1" s="4" t="s">
        <v>1860</v>
      </c>
      <c r="ADC1" s="4" t="s">
        <v>1875</v>
      </c>
      <c r="ADD1" s="4" t="s">
        <v>1877</v>
      </c>
      <c r="ADE1" s="4" t="s">
        <v>1859</v>
      </c>
      <c r="ADF1" s="4" t="s">
        <v>1864</v>
      </c>
      <c r="ADG1" s="4" t="s">
        <v>1870</v>
      </c>
      <c r="ADH1" s="4" t="s">
        <v>1865</v>
      </c>
      <c r="ADI1" s="4" t="s">
        <v>1871</v>
      </c>
      <c r="ADJ1" s="4" t="s">
        <v>1861</v>
      </c>
      <c r="ADK1" s="4" t="s">
        <v>1874</v>
      </c>
      <c r="ADL1" s="4" t="s">
        <v>1866</v>
      </c>
      <c r="ADM1" s="4" t="s">
        <v>1862</v>
      </c>
      <c r="ADN1" s="4" t="s">
        <v>1863</v>
      </c>
      <c r="ADO1" s="4" t="s">
        <v>1867</v>
      </c>
      <c r="ADP1" s="4" t="s">
        <v>1856</v>
      </c>
      <c r="ADQ1" s="4" t="s">
        <v>1853</v>
      </c>
      <c r="ADR1" s="4" t="s">
        <v>1855</v>
      </c>
      <c r="ADS1" s="4" t="s">
        <v>1852</v>
      </c>
      <c r="ADT1" s="4" t="s">
        <v>1858</v>
      </c>
      <c r="ADU1" s="4" t="s">
        <v>1849</v>
      </c>
      <c r="ADV1" s="4" t="s">
        <v>1854</v>
      </c>
      <c r="ADW1" s="4" t="s">
        <v>1857</v>
      </c>
      <c r="ADX1" s="4" t="s">
        <v>1850</v>
      </c>
      <c r="ADY1" s="4" t="s">
        <v>1851</v>
      </c>
      <c r="ADZ1" s="4" t="s">
        <v>1889</v>
      </c>
      <c r="AEA1" s="4" t="s">
        <v>1888</v>
      </c>
      <c r="AEB1" s="4" t="s">
        <v>1890</v>
      </c>
      <c r="AEC1" s="4" t="s">
        <v>1881</v>
      </c>
      <c r="AED1" s="4" t="s">
        <v>1884</v>
      </c>
      <c r="AEE1" s="4" t="s">
        <v>1883</v>
      </c>
      <c r="AEF1" s="4" t="s">
        <v>1879</v>
      </c>
      <c r="AEG1" s="4" t="s">
        <v>1886</v>
      </c>
      <c r="AEH1" s="4" t="s">
        <v>1885</v>
      </c>
      <c r="AEI1" s="4" t="s">
        <v>1887</v>
      </c>
      <c r="AEJ1" s="4" t="s">
        <v>1891</v>
      </c>
      <c r="AEK1" s="4" t="s">
        <v>1892</v>
      </c>
      <c r="AEL1" s="4" t="s">
        <v>1882</v>
      </c>
      <c r="AEM1" s="4" t="s">
        <v>1880</v>
      </c>
      <c r="AEN1" s="4" t="s">
        <v>1902</v>
      </c>
      <c r="AEO1" s="4" t="s">
        <v>1898</v>
      </c>
      <c r="AEP1" s="4" t="s">
        <v>1899</v>
      </c>
      <c r="AEQ1" s="4" t="s">
        <v>1901</v>
      </c>
      <c r="AER1" s="4" t="s">
        <v>1903</v>
      </c>
      <c r="AES1" s="4" t="s">
        <v>1904</v>
      </c>
      <c r="AET1" s="4" t="s">
        <v>1905</v>
      </c>
      <c r="AEU1" s="4" t="s">
        <v>1895</v>
      </c>
      <c r="AEV1" s="4" t="s">
        <v>1896</v>
      </c>
      <c r="AEW1" s="4" t="s">
        <v>1894</v>
      </c>
      <c r="AEX1" s="4" t="s">
        <v>1893</v>
      </c>
      <c r="AEY1" s="4" t="s">
        <v>1900</v>
      </c>
      <c r="AEZ1" s="4" t="s">
        <v>1897</v>
      </c>
      <c r="AFA1" s="4" t="s">
        <v>1915</v>
      </c>
      <c r="AFB1" s="4" t="s">
        <v>1916</v>
      </c>
      <c r="AFC1" s="4" t="s">
        <v>1917</v>
      </c>
      <c r="AFD1" s="4" t="s">
        <v>1911</v>
      </c>
      <c r="AFE1" s="4" t="s">
        <v>1908</v>
      </c>
      <c r="AFF1" s="4" t="s">
        <v>1913</v>
      </c>
      <c r="AFG1" s="4" t="s">
        <v>1907</v>
      </c>
      <c r="AFH1" s="4" t="s">
        <v>1910</v>
      </c>
      <c r="AFI1" s="4" t="s">
        <v>1912</v>
      </c>
      <c r="AFJ1" s="4" t="s">
        <v>1909</v>
      </c>
      <c r="AFK1" s="4" t="s">
        <v>1914</v>
      </c>
      <c r="AFL1" s="4" t="s">
        <v>1906</v>
      </c>
      <c r="AFM1" s="4" t="s">
        <v>1933</v>
      </c>
      <c r="AFN1" s="4" t="s">
        <v>1943</v>
      </c>
      <c r="AFO1" s="4" t="s">
        <v>1940</v>
      </c>
      <c r="AFP1" s="4" t="s">
        <v>1945</v>
      </c>
      <c r="AFQ1" s="4" t="s">
        <v>1947</v>
      </c>
      <c r="AFR1" s="4" t="s">
        <v>1941</v>
      </c>
      <c r="AFS1" s="4" t="s">
        <v>1946</v>
      </c>
      <c r="AFT1" s="4" t="s">
        <v>1942</v>
      </c>
      <c r="AFU1" s="4" t="s">
        <v>1938</v>
      </c>
      <c r="AFV1" s="4" t="s">
        <v>1939</v>
      </c>
      <c r="AFW1" s="4" t="s">
        <v>1944</v>
      </c>
      <c r="AFX1" s="4" t="s">
        <v>2063</v>
      </c>
      <c r="AFY1" s="4" t="s">
        <v>1936</v>
      </c>
      <c r="AFZ1" s="4" t="s">
        <v>1937</v>
      </c>
      <c r="AGA1" s="4" t="s">
        <v>1921</v>
      </c>
      <c r="AGB1" s="4" t="s">
        <v>1923</v>
      </c>
      <c r="AGC1" s="4" t="s">
        <v>1918</v>
      </c>
      <c r="AGD1" s="4" t="s">
        <v>1928</v>
      </c>
      <c r="AGE1" s="4" t="s">
        <v>1922</v>
      </c>
      <c r="AGF1" s="4" t="s">
        <v>1931</v>
      </c>
      <c r="AGG1" s="4" t="s">
        <v>1925</v>
      </c>
      <c r="AGH1" s="4" t="s">
        <v>1920</v>
      </c>
      <c r="AGI1" s="4" t="s">
        <v>1919</v>
      </c>
      <c r="AGJ1" s="4" t="s">
        <v>1932</v>
      </c>
      <c r="AGK1" s="4" t="s">
        <v>1924</v>
      </c>
      <c r="AGL1" s="4" t="s">
        <v>1930</v>
      </c>
      <c r="AGM1" s="4" t="s">
        <v>1926</v>
      </c>
      <c r="AGN1" s="4" t="s">
        <v>1927</v>
      </c>
      <c r="AGO1" s="4" t="s">
        <v>1929</v>
      </c>
      <c r="AGP1" s="4" t="s">
        <v>1935</v>
      </c>
      <c r="AGQ1" s="4" t="s">
        <v>1934</v>
      </c>
      <c r="AGR1" s="4" t="s">
        <v>1477</v>
      </c>
      <c r="AGS1" s="4" t="s">
        <v>1475</v>
      </c>
      <c r="AGT1" s="4" t="s">
        <v>1480</v>
      </c>
      <c r="AGU1" s="4" t="s">
        <v>1481</v>
      </c>
      <c r="AGV1" s="4" t="s">
        <v>1472</v>
      </c>
      <c r="AGW1" s="4" t="s">
        <v>1482</v>
      </c>
      <c r="AGX1" s="4" t="s">
        <v>1476</v>
      </c>
      <c r="AGY1" s="4" t="s">
        <v>1474</v>
      </c>
      <c r="AGZ1" s="4" t="s">
        <v>1478</v>
      </c>
      <c r="AHA1" s="4" t="s">
        <v>1473</v>
      </c>
      <c r="AHB1" s="4" t="s">
        <v>1479</v>
      </c>
    </row>
    <row r="2" spans="1:886" x14ac:dyDescent="0.25">
      <c r="A2" s="3" t="s">
        <v>2163</v>
      </c>
      <c r="B2" s="2">
        <v>49</v>
      </c>
      <c r="C2" s="4">
        <v>6807</v>
      </c>
      <c r="D2" s="4">
        <v>10938</v>
      </c>
      <c r="E2" s="4">
        <v>523328</v>
      </c>
      <c r="F2" s="4">
        <v>65144050</v>
      </c>
      <c r="G2" s="4">
        <v>18248317</v>
      </c>
      <c r="H2" s="4">
        <v>6348856</v>
      </c>
      <c r="I2" s="4">
        <v>19523022</v>
      </c>
      <c r="J2" s="4">
        <v>47910459</v>
      </c>
      <c r="K2" s="4">
        <v>7394730</v>
      </c>
      <c r="L2" s="4">
        <v>1490728</v>
      </c>
      <c r="M2" s="4">
        <v>9576234</v>
      </c>
      <c r="N2" s="4">
        <v>215734100</v>
      </c>
      <c r="O2" s="4">
        <v>1873379</v>
      </c>
      <c r="P2" s="4">
        <v>507415</v>
      </c>
      <c r="Q2" s="4">
        <v>6002984</v>
      </c>
      <c r="R2" s="4">
        <v>46009184</v>
      </c>
      <c r="S2" s="4">
        <v>2952892</v>
      </c>
      <c r="T2" s="4">
        <v>1487079</v>
      </c>
      <c r="U2" s="4">
        <v>14547299</v>
      </c>
      <c r="V2" s="4">
        <v>46178235</v>
      </c>
      <c r="W2" s="4">
        <v>5957542</v>
      </c>
      <c r="X2" s="4">
        <v>2974175</v>
      </c>
      <c r="Y2" s="4">
        <v>25961576</v>
      </c>
      <c r="Z2" s="4">
        <v>116158621</v>
      </c>
      <c r="AA2" s="4">
        <v>9825513</v>
      </c>
      <c r="AB2" s="4">
        <v>1696770</v>
      </c>
      <c r="AC2" s="4">
        <v>8827899</v>
      </c>
      <c r="AD2" s="4">
        <v>68239014</v>
      </c>
      <c r="AE2" s="4">
        <v>392006</v>
      </c>
      <c r="AF2" s="4">
        <v>253972</v>
      </c>
      <c r="AG2" s="4">
        <v>2435365</v>
      </c>
      <c r="AH2" s="4">
        <v>31064948</v>
      </c>
      <c r="AI2" s="4">
        <v>3522286</v>
      </c>
      <c r="AJ2" s="4">
        <v>740823</v>
      </c>
      <c r="AK2" s="4">
        <v>30443060</v>
      </c>
      <c r="AL2" s="4">
        <v>177706032</v>
      </c>
      <c r="AM2" s="4">
        <v>10967360</v>
      </c>
      <c r="AN2" s="4">
        <v>2702509</v>
      </c>
      <c r="AO2" s="4">
        <v>33338096</v>
      </c>
      <c r="AP2" s="4">
        <v>263817846</v>
      </c>
      <c r="AQ2" s="4">
        <v>5318050</v>
      </c>
      <c r="AR2" s="4">
        <v>2693191</v>
      </c>
      <c r="AS2" s="4">
        <v>18126714</v>
      </c>
      <c r="AT2" s="4">
        <v>104191863</v>
      </c>
      <c r="AU2" s="4">
        <v>66452072</v>
      </c>
      <c r="AV2" s="4">
        <v>20895528</v>
      </c>
      <c r="AW2" s="4">
        <v>168782250</v>
      </c>
      <c r="AX2" s="4">
        <v>1117010308</v>
      </c>
      <c r="AY2" s="4">
        <v>11169364</v>
      </c>
      <c r="AZ2" s="4">
        <v>2556521</v>
      </c>
      <c r="BA2" s="4">
        <v>41958446</v>
      </c>
      <c r="BB2" s="4">
        <v>475192780</v>
      </c>
      <c r="BC2" s="4">
        <v>27522359</v>
      </c>
      <c r="BD2" s="4">
        <v>12538453</v>
      </c>
      <c r="BE2" s="4">
        <v>94390467</v>
      </c>
      <c r="BF2" s="4">
        <v>586390159</v>
      </c>
      <c r="BG2" s="4">
        <v>197432</v>
      </c>
      <c r="BH2" s="4">
        <v>96139</v>
      </c>
      <c r="BI2" s="4">
        <v>656695</v>
      </c>
      <c r="BJ2" s="4">
        <v>1710598</v>
      </c>
      <c r="BK2" s="4">
        <v>93981234</v>
      </c>
      <c r="BL2" s="4">
        <v>33444915</v>
      </c>
      <c r="BM2" s="4">
        <v>263696045</v>
      </c>
      <c r="BN2" s="4">
        <v>1768544515</v>
      </c>
      <c r="BO2" s="4">
        <v>0</v>
      </c>
      <c r="BP2" s="4">
        <v>2175</v>
      </c>
      <c r="BQ2" s="4">
        <v>3086</v>
      </c>
      <c r="BR2" s="4">
        <v>0</v>
      </c>
      <c r="BS2" s="4">
        <v>513838</v>
      </c>
      <c r="BT2" s="4">
        <v>0</v>
      </c>
      <c r="BU2" s="4">
        <v>-353</v>
      </c>
      <c r="BV2" s="4">
        <v>0</v>
      </c>
      <c r="BW2" s="4">
        <v>0</v>
      </c>
      <c r="BX2" s="4">
        <v>0</v>
      </c>
      <c r="BY2" s="4">
        <v>0</v>
      </c>
      <c r="BZ2" s="4">
        <v>522323</v>
      </c>
      <c r="CA2" s="4">
        <v>662615</v>
      </c>
      <c r="CB2" s="4">
        <v>0</v>
      </c>
      <c r="CC2" s="4">
        <v>-117</v>
      </c>
      <c r="CD2" s="4">
        <v>0</v>
      </c>
      <c r="CE2" s="4">
        <v>37168</v>
      </c>
      <c r="CF2" s="4">
        <v>0</v>
      </c>
      <c r="CG2" s="4">
        <v>153</v>
      </c>
      <c r="CH2" s="4">
        <v>0</v>
      </c>
      <c r="CI2" s="4">
        <v>0</v>
      </c>
      <c r="CJ2" s="4">
        <v>0</v>
      </c>
      <c r="CK2" s="4">
        <v>37321</v>
      </c>
      <c r="CL2" s="4">
        <v>37204</v>
      </c>
      <c r="CM2" s="4">
        <v>62900</v>
      </c>
      <c r="CN2" s="4">
        <v>0</v>
      </c>
      <c r="CO2" s="4">
        <v>0</v>
      </c>
      <c r="CP2" s="4">
        <v>0</v>
      </c>
      <c r="CQ2" s="4">
        <v>0</v>
      </c>
      <c r="CR2" s="4">
        <v>4925</v>
      </c>
      <c r="CS2" s="4">
        <v>0</v>
      </c>
      <c r="CT2" s="4">
        <v>0</v>
      </c>
      <c r="CU2" s="4">
        <v>67825</v>
      </c>
      <c r="CV2" s="4">
        <v>1114468</v>
      </c>
      <c r="CW2" s="4">
        <v>-5906</v>
      </c>
      <c r="CX2" s="4">
        <v>221309</v>
      </c>
      <c r="CY2" s="4">
        <v>19809</v>
      </c>
      <c r="CZ2" s="4">
        <v>0</v>
      </c>
      <c r="DA2" s="4">
        <v>471</v>
      </c>
      <c r="DB2" s="4">
        <v>0</v>
      </c>
      <c r="DC2" s="4">
        <v>9882</v>
      </c>
      <c r="DD2" s="4">
        <v>10383</v>
      </c>
      <c r="DE2" s="4">
        <v>1329883</v>
      </c>
      <c r="DF2" s="4">
        <v>2611365</v>
      </c>
      <c r="DG2" s="4">
        <v>11745</v>
      </c>
      <c r="DH2" s="4">
        <v>138437</v>
      </c>
      <c r="DI2" s="4">
        <v>0</v>
      </c>
      <c r="DJ2" s="4">
        <v>8806</v>
      </c>
      <c r="DK2" s="4">
        <v>7461</v>
      </c>
      <c r="DL2" s="4">
        <v>0</v>
      </c>
      <c r="DM2" s="4">
        <v>0</v>
      </c>
      <c r="DN2" s="4">
        <v>0</v>
      </c>
      <c r="DO2" s="4">
        <v>513838</v>
      </c>
      <c r="DP2" s="4">
        <v>0</v>
      </c>
      <c r="DQ2" s="4">
        <v>513838</v>
      </c>
      <c r="DR2" s="4">
        <v>0</v>
      </c>
      <c r="DS2" s="4">
        <v>0</v>
      </c>
      <c r="DT2" s="4">
        <v>710.99</v>
      </c>
      <c r="DU2" s="4">
        <v>687.43</v>
      </c>
      <c r="DV2" s="4">
        <v>-10.93</v>
      </c>
      <c r="DW2" s="4">
        <v>-33.79999999999999</v>
      </c>
      <c r="DX2" s="4">
        <v>21.320000000000004</v>
      </c>
      <c r="DY2" s="4">
        <v>32.08</v>
      </c>
      <c r="DZ2" s="4">
        <v>36.979999999999997</v>
      </c>
      <c r="EA2" s="4">
        <v>0</v>
      </c>
      <c r="EB2" s="4">
        <v>1196.69</v>
      </c>
      <c r="EC2" s="4">
        <v>8326.8000000000011</v>
      </c>
      <c r="ED2" s="4">
        <v>398.88</v>
      </c>
      <c r="EE2" s="4">
        <v>0.77</v>
      </c>
      <c r="EF2" s="4">
        <v>93.09999999999998</v>
      </c>
      <c r="EG2" s="4">
        <v>13.379999999999999</v>
      </c>
      <c r="EH2" s="4">
        <v>70.249999999999972</v>
      </c>
      <c r="EI2" s="4">
        <v>56.44</v>
      </c>
      <c r="EJ2" s="4">
        <v>8540293</v>
      </c>
      <c r="EK2" s="4">
        <v>1704925</v>
      </c>
      <c r="EL2" s="4">
        <v>2037897</v>
      </c>
      <c r="EM2" s="4">
        <v>2611365</v>
      </c>
      <c r="EN2" s="4">
        <v>2155273</v>
      </c>
      <c r="EO2" s="4">
        <v>6638733</v>
      </c>
      <c r="EP2" s="4">
        <v>8824534</v>
      </c>
      <c r="EQ2" s="4">
        <v>5425973</v>
      </c>
      <c r="ER2" s="4">
        <v>624011</v>
      </c>
      <c r="ES2" s="4">
        <v>1127060</v>
      </c>
      <c r="EV2" s="4">
        <v>0</v>
      </c>
      <c r="EW2" s="4">
        <v>0</v>
      </c>
      <c r="EX2" s="4">
        <v>0</v>
      </c>
      <c r="EY2" s="4">
        <v>0</v>
      </c>
      <c r="EZ2" s="4">
        <v>0</v>
      </c>
      <c r="FA2" s="4">
        <v>100500</v>
      </c>
      <c r="FB2" s="4">
        <v>0</v>
      </c>
      <c r="FC2" s="4">
        <v>0</v>
      </c>
      <c r="FH2" s="4">
        <v>265160</v>
      </c>
      <c r="FI2" s="4">
        <v>373687</v>
      </c>
      <c r="FJ2" s="4">
        <v>96444</v>
      </c>
      <c r="FK2" s="4">
        <v>207848</v>
      </c>
      <c r="FL2" s="4">
        <v>943142</v>
      </c>
      <c r="FM2" s="4">
        <v>0</v>
      </c>
      <c r="FN2" s="4">
        <v>0</v>
      </c>
      <c r="FO2" s="4">
        <v>496684</v>
      </c>
      <c r="FP2" s="4">
        <v>496684</v>
      </c>
      <c r="FQ2" s="4">
        <v>0</v>
      </c>
      <c r="FR2" s="4">
        <v>0</v>
      </c>
      <c r="FS2" s="4">
        <v>0</v>
      </c>
      <c r="FT2" s="4">
        <v>0</v>
      </c>
      <c r="FU2" s="4">
        <v>277</v>
      </c>
      <c r="FV2" s="4">
        <v>734238</v>
      </c>
      <c r="FW2" s="4">
        <v>15166</v>
      </c>
      <c r="FX2" s="4">
        <v>-730</v>
      </c>
      <c r="FY2" s="4">
        <v>0</v>
      </c>
      <c r="FZ2" s="4">
        <v>-730</v>
      </c>
      <c r="GA2" s="4">
        <v>3727</v>
      </c>
      <c r="GB2" s="4">
        <v>752678</v>
      </c>
      <c r="GC2" s="4">
        <v>0</v>
      </c>
      <c r="GD2" s="4">
        <v>0</v>
      </c>
      <c r="GE2" s="4">
        <v>105000</v>
      </c>
      <c r="GF2" s="4">
        <v>10602</v>
      </c>
      <c r="GG2" s="4">
        <v>7987</v>
      </c>
      <c r="GH2" s="4">
        <v>5681</v>
      </c>
      <c r="GI2" s="4">
        <v>129271</v>
      </c>
      <c r="GJ2" s="4">
        <v>404</v>
      </c>
      <c r="GK2" s="4">
        <v>75295</v>
      </c>
      <c r="GL2" s="4">
        <v>40135</v>
      </c>
      <c r="GM2" s="4">
        <v>15039</v>
      </c>
      <c r="GN2" s="4">
        <v>20327</v>
      </c>
      <c r="GO2" s="4">
        <v>184657</v>
      </c>
      <c r="GP2" s="4">
        <v>335455</v>
      </c>
      <c r="GQ2" s="4">
        <v>-4579</v>
      </c>
      <c r="GR2" s="4">
        <v>20043</v>
      </c>
      <c r="GS2" s="4">
        <v>4568</v>
      </c>
      <c r="GT2" s="4">
        <v>-3185</v>
      </c>
      <c r="GU2" s="4">
        <v>1242</v>
      </c>
      <c r="GV2" s="4">
        <v>-1242</v>
      </c>
      <c r="GW2" s="4">
        <v>-1408</v>
      </c>
      <c r="GX2" s="4">
        <v>14941</v>
      </c>
      <c r="GY2" s="4">
        <v>29410</v>
      </c>
      <c r="GZ2" s="4">
        <v>3879</v>
      </c>
      <c r="HA2" s="4">
        <v>33286</v>
      </c>
      <c r="HB2" s="4">
        <v>221549</v>
      </c>
      <c r="HC2" s="4">
        <v>25866</v>
      </c>
      <c r="HD2" s="4">
        <v>40683</v>
      </c>
      <c r="HE2" s="4">
        <v>288097</v>
      </c>
      <c r="HF2" s="4">
        <v>256467</v>
      </c>
      <c r="HG2" s="4">
        <v>577849</v>
      </c>
      <c r="HH2" s="4">
        <v>37168</v>
      </c>
      <c r="HI2" s="4">
        <v>37168</v>
      </c>
      <c r="HJ2" s="4">
        <v>64745</v>
      </c>
      <c r="HK2" s="4">
        <v>6873</v>
      </c>
      <c r="HL2" s="4">
        <v>-104</v>
      </c>
      <c r="HM2" s="4">
        <v>71517</v>
      </c>
      <c r="HN2" s="4">
        <v>0</v>
      </c>
      <c r="HO2" s="4">
        <v>0</v>
      </c>
      <c r="HP2" s="4">
        <v>0</v>
      </c>
      <c r="HQ2" s="4">
        <v>0</v>
      </c>
      <c r="HR2" s="4">
        <v>0</v>
      </c>
      <c r="HS2" s="4">
        <v>0</v>
      </c>
      <c r="HT2" s="4">
        <v>0</v>
      </c>
      <c r="HU2" s="4">
        <v>0</v>
      </c>
      <c r="HV2" s="4">
        <v>0</v>
      </c>
      <c r="HW2" s="4">
        <v>0</v>
      </c>
      <c r="HX2" s="4">
        <v>-398</v>
      </c>
      <c r="HY2" s="4">
        <v>-100</v>
      </c>
      <c r="HZ2" s="4">
        <v>0</v>
      </c>
      <c r="IA2" s="4">
        <v>0</v>
      </c>
      <c r="IB2" s="4">
        <v>0</v>
      </c>
      <c r="IC2" s="4">
        <v>0</v>
      </c>
      <c r="ID2" s="4">
        <v>5307</v>
      </c>
      <c r="IE2" s="4">
        <v>2677</v>
      </c>
      <c r="IF2" s="4">
        <v>50624</v>
      </c>
      <c r="IG2" s="4">
        <v>31848</v>
      </c>
      <c r="IH2" s="4">
        <v>15720</v>
      </c>
      <c r="II2" s="4">
        <v>5073</v>
      </c>
      <c r="IJ2" s="4">
        <v>1773</v>
      </c>
      <c r="IK2" s="4">
        <v>0</v>
      </c>
      <c r="IL2" s="4">
        <v>954351</v>
      </c>
      <c r="IM2" s="4">
        <v>954351</v>
      </c>
      <c r="IN2" s="4">
        <v>1044167</v>
      </c>
      <c r="IO2" s="4">
        <v>33517</v>
      </c>
      <c r="IP2" s="4">
        <v>1901893</v>
      </c>
      <c r="IQ2" s="4">
        <v>3065244</v>
      </c>
      <c r="IR2" s="4">
        <v>2085123</v>
      </c>
      <c r="IS2" s="4">
        <v>2085123</v>
      </c>
      <c r="IT2" s="4">
        <v>1742435</v>
      </c>
      <c r="IU2" s="4">
        <v>65461</v>
      </c>
      <c r="IV2" s="4">
        <v>74042</v>
      </c>
      <c r="IW2" s="4">
        <v>1881940</v>
      </c>
      <c r="IX2" s="4">
        <v>1881940</v>
      </c>
      <c r="IY2" s="4">
        <v>19700</v>
      </c>
      <c r="IZ2" s="4">
        <v>2545</v>
      </c>
      <c r="JA2" s="4">
        <v>34798</v>
      </c>
      <c r="JB2" s="4">
        <v>251550</v>
      </c>
      <c r="JC2" s="4">
        <v>356</v>
      </c>
      <c r="JH2" s="4">
        <v>0</v>
      </c>
      <c r="JI2" s="4">
        <v>0</v>
      </c>
      <c r="JJ2" s="4">
        <v>0</v>
      </c>
      <c r="JK2" s="4">
        <v>0</v>
      </c>
      <c r="JL2" s="4">
        <v>179439</v>
      </c>
      <c r="JM2" s="4">
        <v>15069</v>
      </c>
      <c r="JN2" s="4">
        <v>0</v>
      </c>
      <c r="JO2" s="4">
        <v>0</v>
      </c>
      <c r="JP2" s="4">
        <v>0</v>
      </c>
      <c r="JQ2" s="4">
        <v>85666</v>
      </c>
      <c r="JU2" s="4">
        <v>0</v>
      </c>
      <c r="JX2" s="4">
        <v>0</v>
      </c>
      <c r="KC2" s="4">
        <v>4500</v>
      </c>
      <c r="KD2" s="4">
        <v>482940</v>
      </c>
      <c r="KE2" s="4">
        <v>0</v>
      </c>
      <c r="KF2" s="4">
        <v>-3045</v>
      </c>
      <c r="KG2" s="4">
        <v>37168</v>
      </c>
      <c r="KH2" s="4">
        <v>0</v>
      </c>
      <c r="KI2" s="4">
        <v>141503</v>
      </c>
      <c r="KJ2" s="4">
        <v>0</v>
      </c>
      <c r="KK2" s="4">
        <v>624444</v>
      </c>
      <c r="KL2" s="4">
        <v>0</v>
      </c>
      <c r="KM2" s="4">
        <v>1455</v>
      </c>
      <c r="KN2" s="4">
        <v>0</v>
      </c>
      <c r="KO2" s="4">
        <v>2560</v>
      </c>
      <c r="KP2" s="4">
        <v>0</v>
      </c>
      <c r="KQ2" s="4">
        <v>0</v>
      </c>
      <c r="KR2" s="4">
        <v>0</v>
      </c>
      <c r="KS2" s="4">
        <v>0</v>
      </c>
      <c r="KT2" s="4">
        <v>0</v>
      </c>
      <c r="KU2" s="4">
        <v>478440</v>
      </c>
      <c r="KV2" s="4">
        <v>0</v>
      </c>
      <c r="KW2" s="4">
        <v>0</v>
      </c>
      <c r="KX2" s="4">
        <v>0</v>
      </c>
      <c r="KY2" s="4">
        <v>-8477</v>
      </c>
      <c r="KZ2" s="4">
        <v>0</v>
      </c>
      <c r="LA2" s="4">
        <v>0</v>
      </c>
      <c r="LB2" s="4">
        <v>0</v>
      </c>
      <c r="LC2" s="4">
        <v>0</v>
      </c>
      <c r="LD2" s="4">
        <v>115857</v>
      </c>
      <c r="LE2" s="4">
        <v>0</v>
      </c>
      <c r="LF2" s="4">
        <v>0</v>
      </c>
      <c r="LG2" s="4">
        <v>0</v>
      </c>
      <c r="LH2" s="4">
        <v>0</v>
      </c>
      <c r="LI2" s="4">
        <v>0</v>
      </c>
      <c r="LJ2" s="4">
        <v>0</v>
      </c>
      <c r="LK2" s="4">
        <v>0</v>
      </c>
      <c r="LL2" s="4">
        <v>0</v>
      </c>
      <c r="LM2" s="4">
        <v>0</v>
      </c>
      <c r="LN2" s="4">
        <v>0</v>
      </c>
      <c r="LO2" s="4">
        <v>100328</v>
      </c>
      <c r="LP2" s="4">
        <v>265973</v>
      </c>
      <c r="LQ2" s="4">
        <v>110943</v>
      </c>
      <c r="LR2" s="4">
        <v>86612</v>
      </c>
      <c r="LS2" s="4">
        <v>3007</v>
      </c>
      <c r="LT2" s="4">
        <v>92025</v>
      </c>
      <c r="LU2" s="4">
        <v>262967</v>
      </c>
      <c r="LV2" s="4">
        <v>18918</v>
      </c>
      <c r="LW2" s="4">
        <v>2846</v>
      </c>
      <c r="LX2" s="4">
        <v>13717</v>
      </c>
      <c r="LY2" s="4">
        <v>5825</v>
      </c>
      <c r="LZ2" s="4">
        <v>2979</v>
      </c>
      <c r="MA2" s="4">
        <v>6264</v>
      </c>
      <c r="MB2" s="4">
        <v>-850</v>
      </c>
      <c r="MC2" s="4">
        <v>11465</v>
      </c>
      <c r="MD2" s="4">
        <v>0</v>
      </c>
      <c r="ME2" s="4">
        <v>-850</v>
      </c>
      <c r="MF2" s="4">
        <v>0</v>
      </c>
      <c r="MG2" s="4">
        <v>0</v>
      </c>
      <c r="MH2" s="4">
        <v>0</v>
      </c>
      <c r="MI2" s="4">
        <v>263650</v>
      </c>
      <c r="MJ2" s="4">
        <v>-3356</v>
      </c>
      <c r="MK2" s="4">
        <v>145</v>
      </c>
      <c r="ML2" s="4">
        <v>0</v>
      </c>
      <c r="MM2" s="4">
        <v>28</v>
      </c>
      <c r="MN2" s="4">
        <v>0</v>
      </c>
      <c r="MO2" s="4">
        <v>2353</v>
      </c>
      <c r="MP2" s="4">
        <v>52450</v>
      </c>
      <c r="MQ2" s="4">
        <v>3548</v>
      </c>
      <c r="MR2" s="4">
        <v>1072</v>
      </c>
      <c r="MS2" s="4">
        <v>795</v>
      </c>
      <c r="MT2" s="4">
        <v>1225</v>
      </c>
      <c r="MU2" s="4">
        <v>404</v>
      </c>
      <c r="MV2" s="4">
        <v>517</v>
      </c>
      <c r="MW2" s="4">
        <v>0</v>
      </c>
      <c r="MX2" s="4">
        <v>0</v>
      </c>
      <c r="MY2" s="4">
        <v>5801</v>
      </c>
      <c r="MZ2" s="4">
        <v>51390</v>
      </c>
      <c r="NA2" s="4">
        <v>0</v>
      </c>
      <c r="NB2" s="4">
        <v>-100</v>
      </c>
      <c r="NC2" s="4">
        <v>0</v>
      </c>
      <c r="ND2" s="4">
        <v>0</v>
      </c>
      <c r="NE2" s="4">
        <v>38819</v>
      </c>
      <c r="NF2" s="4">
        <v>4197568</v>
      </c>
      <c r="NG2" s="4">
        <v>4236387</v>
      </c>
      <c r="NH2" s="4">
        <v>3921234</v>
      </c>
      <c r="NI2" s="4">
        <v>651550</v>
      </c>
      <c r="NJ2" s="4">
        <v>143032</v>
      </c>
      <c r="NK2" s="4">
        <v>505206</v>
      </c>
      <c r="NL2" s="4">
        <v>5221021</v>
      </c>
      <c r="NM2" s="4">
        <v>0</v>
      </c>
      <c r="NN2" s="4">
        <v>1546</v>
      </c>
      <c r="NO2" s="4">
        <v>1397</v>
      </c>
      <c r="NP2" s="4">
        <v>16702</v>
      </c>
      <c r="NQ2" s="4">
        <v>94196</v>
      </c>
      <c r="NR2" s="4">
        <v>113842</v>
      </c>
      <c r="NS2" s="4">
        <v>0</v>
      </c>
      <c r="NT2" s="4">
        <v>0</v>
      </c>
      <c r="NU2" s="4">
        <v>0</v>
      </c>
      <c r="NV2" s="4">
        <v>0</v>
      </c>
      <c r="NW2" s="4">
        <v>0</v>
      </c>
      <c r="NX2" s="4">
        <v>0</v>
      </c>
      <c r="NY2" s="4">
        <v>0</v>
      </c>
      <c r="NZ2" s="4">
        <v>0</v>
      </c>
      <c r="OA2" s="4">
        <v>0</v>
      </c>
      <c r="OB2" s="4">
        <v>0</v>
      </c>
      <c r="OC2" s="4">
        <v>0</v>
      </c>
      <c r="OD2" s="4">
        <v>0</v>
      </c>
      <c r="OE2" s="4">
        <v>0</v>
      </c>
      <c r="OF2" s="4">
        <v>0</v>
      </c>
      <c r="OG2" s="4">
        <v>0</v>
      </c>
      <c r="OH2" s="4">
        <v>0</v>
      </c>
      <c r="OI2" s="4">
        <v>0</v>
      </c>
      <c r="OJ2" s="4">
        <v>0</v>
      </c>
      <c r="OK2" s="4">
        <v>0</v>
      </c>
      <c r="OL2" s="4">
        <v>0</v>
      </c>
      <c r="OM2" s="4">
        <v>0</v>
      </c>
      <c r="ON2" s="4">
        <v>0</v>
      </c>
      <c r="OO2" s="4">
        <v>0</v>
      </c>
      <c r="OP2" s="4">
        <v>0</v>
      </c>
      <c r="OQ2" s="4">
        <v>0</v>
      </c>
      <c r="OR2" s="4">
        <v>0</v>
      </c>
      <c r="OS2" s="4">
        <v>0</v>
      </c>
      <c r="OT2" s="4">
        <v>0</v>
      </c>
      <c r="OU2" s="4">
        <v>0</v>
      </c>
      <c r="OV2" s="4">
        <v>0</v>
      </c>
      <c r="OW2" s="4">
        <v>114943</v>
      </c>
      <c r="OX2" s="4">
        <v>0</v>
      </c>
      <c r="OY2" s="4">
        <v>1743</v>
      </c>
      <c r="OZ2" s="4">
        <v>4393664</v>
      </c>
      <c r="PA2" s="4">
        <v>0</v>
      </c>
      <c r="PB2" s="4">
        <v>113437</v>
      </c>
      <c r="PC2" s="4">
        <v>0</v>
      </c>
      <c r="PD2" s="4">
        <v>1506</v>
      </c>
      <c r="PE2" s="4">
        <v>0</v>
      </c>
      <c r="PF2" s="4">
        <v>0</v>
      </c>
      <c r="PG2" s="4">
        <v>0</v>
      </c>
      <c r="PH2" s="4">
        <v>0</v>
      </c>
      <c r="PI2" s="4">
        <v>0</v>
      </c>
      <c r="PJ2" s="4">
        <v>0</v>
      </c>
      <c r="PK2" s="4">
        <v>4391921</v>
      </c>
      <c r="PL2" s="4">
        <v>0</v>
      </c>
      <c r="PM2" s="4">
        <v>0</v>
      </c>
      <c r="PN2" s="4">
        <v>0</v>
      </c>
      <c r="PO2" s="4">
        <v>0</v>
      </c>
      <c r="PP2" s="4">
        <v>88652</v>
      </c>
      <c r="PQ2" s="4">
        <v>1936</v>
      </c>
      <c r="PR2" s="4">
        <v>110186</v>
      </c>
      <c r="PS2" s="4">
        <v>3469</v>
      </c>
      <c r="PT2" s="4">
        <v>313</v>
      </c>
      <c r="PU2" s="4">
        <v>3</v>
      </c>
      <c r="PV2" s="4">
        <v>2216</v>
      </c>
      <c r="PW2" s="4">
        <v>187</v>
      </c>
      <c r="PX2" s="4">
        <v>-3</v>
      </c>
      <c r="PY2" s="4">
        <v>0</v>
      </c>
      <c r="PZ2" s="4">
        <v>0</v>
      </c>
      <c r="QA2" s="4">
        <v>0</v>
      </c>
      <c r="QB2" s="4">
        <v>267</v>
      </c>
      <c r="QC2" s="4">
        <v>0</v>
      </c>
      <c r="QD2" s="4">
        <v>0</v>
      </c>
      <c r="QE2" s="4">
        <v>0</v>
      </c>
      <c r="QF2" s="4">
        <v>265</v>
      </c>
      <c r="QG2" s="4">
        <v>0</v>
      </c>
      <c r="QH2" s="4">
        <v>135</v>
      </c>
      <c r="QI2" s="4">
        <v>0</v>
      </c>
      <c r="QJ2" s="4">
        <v>2342</v>
      </c>
      <c r="QK2" s="4">
        <v>0</v>
      </c>
      <c r="QL2" s="4">
        <v>2477</v>
      </c>
      <c r="QM2" s="4">
        <v>0</v>
      </c>
      <c r="QN2" s="4">
        <v>0</v>
      </c>
      <c r="QO2" s="4">
        <v>0</v>
      </c>
      <c r="QP2" s="4">
        <v>119</v>
      </c>
      <c r="QQ2" s="4">
        <v>0</v>
      </c>
      <c r="QR2" s="4">
        <v>966</v>
      </c>
      <c r="QS2" s="4">
        <v>0</v>
      </c>
      <c r="QT2" s="4">
        <v>5904</v>
      </c>
      <c r="QU2" s="4">
        <v>33</v>
      </c>
      <c r="QV2" s="4">
        <v>1</v>
      </c>
      <c r="QW2" s="4">
        <v>0</v>
      </c>
      <c r="QX2" s="4">
        <v>0</v>
      </c>
      <c r="QY2" s="4">
        <v>0</v>
      </c>
      <c r="QZ2" s="4">
        <v>0</v>
      </c>
      <c r="RA2" s="4">
        <v>0</v>
      </c>
      <c r="RB2" s="4">
        <v>6990</v>
      </c>
      <c r="RC2" s="4">
        <v>33</v>
      </c>
      <c r="RD2" s="4">
        <v>199682</v>
      </c>
      <c r="RE2" s="4">
        <v>5270</v>
      </c>
      <c r="RF2" s="4">
        <v>839</v>
      </c>
      <c r="RG2" s="4">
        <v>411</v>
      </c>
      <c r="RH2" s="4">
        <v>0</v>
      </c>
      <c r="RI2" s="4">
        <v>0</v>
      </c>
      <c r="RJ2" s="4">
        <v>90</v>
      </c>
      <c r="RK2" s="4">
        <v>0</v>
      </c>
      <c r="RL2" s="4">
        <v>0</v>
      </c>
      <c r="RM2" s="4">
        <v>0</v>
      </c>
      <c r="RN2" s="4">
        <v>1474</v>
      </c>
      <c r="RO2" s="4">
        <v>0</v>
      </c>
      <c r="RP2" s="4">
        <v>196915</v>
      </c>
      <c r="RQ2" s="4">
        <v>4856</v>
      </c>
      <c r="RR2" s="4">
        <v>0</v>
      </c>
      <c r="RS2" s="4">
        <v>0</v>
      </c>
      <c r="RT2" s="4">
        <v>366</v>
      </c>
      <c r="RU2" s="4">
        <v>3</v>
      </c>
      <c r="RV2" s="4">
        <v>513349</v>
      </c>
      <c r="RW2" s="4">
        <v>1701</v>
      </c>
      <c r="RX2" s="4">
        <v>-1286</v>
      </c>
      <c r="RY2" s="4">
        <v>0</v>
      </c>
      <c r="RZ2" s="4">
        <v>147040</v>
      </c>
      <c r="SA2" s="4">
        <v>1364</v>
      </c>
      <c r="SB2" s="4">
        <v>77182</v>
      </c>
      <c r="SC2" s="4">
        <v>365</v>
      </c>
      <c r="SD2" s="4">
        <v>7269</v>
      </c>
      <c r="SE2" s="4">
        <v>0</v>
      </c>
      <c r="SF2" s="4">
        <v>0</v>
      </c>
      <c r="SG2" s="4">
        <v>0</v>
      </c>
      <c r="SH2" s="4">
        <v>259742</v>
      </c>
      <c r="SI2" s="4">
        <v>603</v>
      </c>
      <c r="SJ2" s="4">
        <v>329447</v>
      </c>
      <c r="SK2" s="4">
        <v>2098</v>
      </c>
      <c r="SL2" s="4">
        <v>764570</v>
      </c>
      <c r="SM2" s="4">
        <v>3807</v>
      </c>
      <c r="SN2" s="4">
        <v>22246</v>
      </c>
      <c r="SO2" s="4">
        <v>1320</v>
      </c>
      <c r="SP2" s="4">
        <v>-74</v>
      </c>
      <c r="SQ2" s="4">
        <v>0</v>
      </c>
      <c r="SR2" s="4">
        <v>1309</v>
      </c>
      <c r="SS2" s="4">
        <v>0</v>
      </c>
      <c r="ST2" s="4">
        <v>6252</v>
      </c>
      <c r="SU2" s="4">
        <v>0</v>
      </c>
      <c r="SV2" s="4">
        <v>817</v>
      </c>
      <c r="SW2" s="4">
        <v>0</v>
      </c>
      <c r="SX2" s="4">
        <v>18047</v>
      </c>
      <c r="SY2" s="4">
        <v>1320</v>
      </c>
      <c r="SZ2" s="4">
        <v>7151849</v>
      </c>
      <c r="TA2" s="4">
        <v>229016</v>
      </c>
      <c r="TB2" s="4">
        <v>0</v>
      </c>
      <c r="TC2" s="4">
        <v>0</v>
      </c>
      <c r="TD2" s="4">
        <v>0</v>
      </c>
      <c r="TE2" s="4">
        <v>0</v>
      </c>
      <c r="TF2" s="4">
        <v>200</v>
      </c>
      <c r="TG2" s="4">
        <v>0</v>
      </c>
      <c r="TH2" s="4">
        <v>0</v>
      </c>
      <c r="TI2" s="4">
        <v>0</v>
      </c>
      <c r="TJ2" s="4">
        <v>0</v>
      </c>
      <c r="TK2" s="4">
        <v>0</v>
      </c>
      <c r="TL2" s="4">
        <v>0</v>
      </c>
      <c r="TM2" s="4">
        <v>0</v>
      </c>
      <c r="TN2" s="4">
        <v>0</v>
      </c>
      <c r="TO2" s="4">
        <v>0</v>
      </c>
      <c r="TP2" s="4">
        <v>200</v>
      </c>
      <c r="TQ2" s="4">
        <v>0</v>
      </c>
      <c r="TR2" s="4">
        <v>0</v>
      </c>
      <c r="TS2" s="4">
        <v>0</v>
      </c>
      <c r="TT2" s="4">
        <v>232400</v>
      </c>
      <c r="TU2" s="4">
        <v>156</v>
      </c>
      <c r="TV2" s="4">
        <v>264656</v>
      </c>
      <c r="TW2" s="4">
        <v>47</v>
      </c>
      <c r="TX2" s="4">
        <v>731</v>
      </c>
      <c r="TY2" s="4">
        <v>0</v>
      </c>
      <c r="TZ2" s="4">
        <v>0</v>
      </c>
      <c r="UA2" s="4">
        <v>0</v>
      </c>
      <c r="UB2" s="4">
        <v>0</v>
      </c>
      <c r="UC2" s="4">
        <v>0</v>
      </c>
      <c r="UD2" s="4">
        <v>388078</v>
      </c>
      <c r="UE2" s="4">
        <v>28651</v>
      </c>
      <c r="UF2" s="4">
        <v>2477</v>
      </c>
      <c r="UG2" s="4">
        <v>2454</v>
      </c>
      <c r="UH2" s="4">
        <v>2401</v>
      </c>
      <c r="UI2" s="4">
        <v>41</v>
      </c>
      <c r="UJ2" s="4">
        <v>85084</v>
      </c>
      <c r="UK2" s="4">
        <v>1174</v>
      </c>
      <c r="UL2" s="4">
        <v>151</v>
      </c>
      <c r="UM2" s="4">
        <v>55</v>
      </c>
      <c r="UN2" s="4">
        <v>823</v>
      </c>
      <c r="UO2" s="4">
        <v>-712</v>
      </c>
      <c r="UP2" s="4">
        <v>8925</v>
      </c>
      <c r="UQ2" s="4">
        <v>0</v>
      </c>
      <c r="UR2" s="4">
        <v>26</v>
      </c>
      <c r="US2" s="4">
        <v>0</v>
      </c>
      <c r="UT2" s="4">
        <v>1</v>
      </c>
      <c r="UU2" s="4">
        <v>-1</v>
      </c>
      <c r="UV2" s="4">
        <v>12246</v>
      </c>
      <c r="UW2" s="4">
        <v>465</v>
      </c>
      <c r="UX2" s="4">
        <v>3</v>
      </c>
      <c r="UY2" s="4">
        <v>0</v>
      </c>
      <c r="UZ2" s="4">
        <v>0</v>
      </c>
      <c r="VA2" s="4">
        <v>0</v>
      </c>
      <c r="VB2" s="4">
        <v>5494</v>
      </c>
      <c r="VC2" s="4">
        <v>961</v>
      </c>
      <c r="VD2" s="4">
        <v>5</v>
      </c>
      <c r="VE2" s="4">
        <v>0</v>
      </c>
      <c r="VF2" s="4">
        <v>0</v>
      </c>
      <c r="VG2" s="4">
        <v>0</v>
      </c>
      <c r="VH2" s="4">
        <v>92042</v>
      </c>
      <c r="VI2" s="4">
        <v>6219</v>
      </c>
      <c r="VJ2" s="4">
        <v>205</v>
      </c>
      <c r="VK2" s="4">
        <v>552</v>
      </c>
      <c r="VL2" s="4">
        <v>145</v>
      </c>
      <c r="VM2" s="4">
        <v>407</v>
      </c>
      <c r="VN2" s="4">
        <v>109783</v>
      </c>
      <c r="VO2" s="4">
        <v>7645</v>
      </c>
      <c r="VP2" s="4">
        <v>215</v>
      </c>
      <c r="VQ2" s="4">
        <v>552</v>
      </c>
      <c r="VR2" s="4">
        <v>145</v>
      </c>
      <c r="VS2" s="4">
        <v>407</v>
      </c>
      <c r="VT2" s="4">
        <v>188488</v>
      </c>
      <c r="VU2" s="4">
        <v>21362</v>
      </c>
      <c r="VV2" s="4">
        <v>297</v>
      </c>
      <c r="VW2" s="4">
        <v>7081</v>
      </c>
      <c r="VX2" s="4">
        <v>2578</v>
      </c>
      <c r="VY2" s="4">
        <v>4503</v>
      </c>
      <c r="VZ2" s="4">
        <v>62533</v>
      </c>
      <c r="WA2" s="4">
        <v>7203</v>
      </c>
      <c r="WB2" s="4">
        <v>151</v>
      </c>
      <c r="WC2" s="4">
        <v>1255</v>
      </c>
      <c r="WD2" s="4">
        <v>514</v>
      </c>
      <c r="WE2" s="4">
        <v>743</v>
      </c>
      <c r="WF2" s="4">
        <v>56284</v>
      </c>
      <c r="WG2" s="4">
        <v>6954</v>
      </c>
      <c r="WH2" s="4">
        <v>135</v>
      </c>
      <c r="WI2" s="4">
        <v>2160</v>
      </c>
      <c r="WJ2" s="4">
        <v>653</v>
      </c>
      <c r="WK2" s="4">
        <v>1501</v>
      </c>
      <c r="WL2" s="4">
        <v>118821</v>
      </c>
      <c r="WM2" s="4">
        <v>14158</v>
      </c>
      <c r="WN2" s="4">
        <v>286</v>
      </c>
      <c r="WO2" s="4">
        <v>3415</v>
      </c>
      <c r="WP2" s="4">
        <v>1167</v>
      </c>
      <c r="WQ2" s="4">
        <v>2244</v>
      </c>
      <c r="WR2" s="4">
        <v>32289</v>
      </c>
      <c r="WS2" s="4">
        <v>2089</v>
      </c>
      <c r="WT2" s="4">
        <v>69</v>
      </c>
      <c r="WU2" s="4">
        <v>298</v>
      </c>
      <c r="WV2" s="4">
        <v>76</v>
      </c>
      <c r="WW2" s="4">
        <v>222</v>
      </c>
      <c r="WX2" s="4">
        <v>110601</v>
      </c>
      <c r="WY2" s="4">
        <v>7623</v>
      </c>
      <c r="WZ2" s="4">
        <v>155</v>
      </c>
      <c r="XA2" s="4">
        <v>25</v>
      </c>
      <c r="XB2" s="4">
        <v>297</v>
      </c>
      <c r="XC2" s="4">
        <v>-210</v>
      </c>
      <c r="XD2" s="4">
        <v>11745</v>
      </c>
      <c r="XE2" s="4">
        <v>982</v>
      </c>
      <c r="XF2" s="4">
        <v>25</v>
      </c>
      <c r="XG2" s="4">
        <v>0</v>
      </c>
      <c r="XH2" s="4">
        <v>0</v>
      </c>
      <c r="XI2" s="4">
        <v>0</v>
      </c>
      <c r="XJ2" s="4">
        <v>148310</v>
      </c>
      <c r="XK2" s="4">
        <v>3282</v>
      </c>
      <c r="XL2" s="4">
        <v>166</v>
      </c>
      <c r="XM2" s="4">
        <v>1358</v>
      </c>
      <c r="XN2" s="4">
        <v>817</v>
      </c>
      <c r="XO2" s="4">
        <v>621</v>
      </c>
      <c r="XP2" s="4">
        <v>3773</v>
      </c>
      <c r="XQ2" s="4">
        <v>1748</v>
      </c>
      <c r="XR2" s="4">
        <v>0</v>
      </c>
      <c r="XS2" s="4">
        <v>1306</v>
      </c>
      <c r="XT2" s="4">
        <v>0</v>
      </c>
      <c r="XU2" s="4">
        <v>1306</v>
      </c>
      <c r="XV2" s="4">
        <v>163829</v>
      </c>
      <c r="XW2" s="4">
        <v>6013</v>
      </c>
      <c r="XX2" s="4">
        <v>192</v>
      </c>
      <c r="XY2" s="4">
        <v>2664</v>
      </c>
      <c r="XZ2" s="4">
        <v>817</v>
      </c>
      <c r="YA2" s="4">
        <v>1927</v>
      </c>
      <c r="YB2" s="4">
        <v>358797</v>
      </c>
      <c r="YC2" s="4">
        <v>21255</v>
      </c>
      <c r="YD2" s="4">
        <v>1535</v>
      </c>
      <c r="YE2" s="4">
        <v>16834</v>
      </c>
      <c r="YF2" s="4">
        <v>11597</v>
      </c>
      <c r="YG2" s="4">
        <v>4311</v>
      </c>
      <c r="YH2" s="4">
        <v>1564693</v>
      </c>
      <c r="YI2" s="4">
        <v>109974</v>
      </c>
      <c r="YJ2" s="4">
        <v>5400</v>
      </c>
      <c r="YK2" s="4">
        <v>33380</v>
      </c>
      <c r="YL2" s="4">
        <v>19900</v>
      </c>
      <c r="YM2" s="4">
        <v>12736</v>
      </c>
      <c r="YN2" s="4">
        <v>7246267</v>
      </c>
      <c r="YO2" s="4">
        <v>222569</v>
      </c>
      <c r="YP2" s="4">
        <v>13967</v>
      </c>
      <c r="YQ2" s="4">
        <v>116310</v>
      </c>
      <c r="YR2" s="4">
        <v>63766</v>
      </c>
      <c r="YS2" s="4">
        <v>21139</v>
      </c>
      <c r="YT2" s="4">
        <v>8811694</v>
      </c>
      <c r="YU2" s="4">
        <v>332541</v>
      </c>
      <c r="YV2" s="4">
        <v>19367</v>
      </c>
      <c r="YW2" s="4">
        <v>149690</v>
      </c>
      <c r="YX2" s="4">
        <v>83668</v>
      </c>
      <c r="YY2" s="4">
        <v>33873</v>
      </c>
      <c r="YZ2" s="4">
        <v>49</v>
      </c>
      <c r="ZA2" s="4">
        <v>0</v>
      </c>
      <c r="ZB2" s="4">
        <v>0</v>
      </c>
      <c r="ZC2" s="4">
        <v>0</v>
      </c>
      <c r="ZD2" s="4">
        <v>241357</v>
      </c>
      <c r="ZE2" s="4">
        <v>89035</v>
      </c>
      <c r="ZF2" s="4">
        <v>29930</v>
      </c>
      <c r="ZG2" s="4">
        <v>123</v>
      </c>
      <c r="ZH2" s="4">
        <v>44513</v>
      </c>
      <c r="ZI2" s="4">
        <v>1933</v>
      </c>
      <c r="ZJ2" s="4">
        <v>1184</v>
      </c>
      <c r="ZK2" s="4">
        <v>72</v>
      </c>
      <c r="ZL2" s="4">
        <v>52753</v>
      </c>
      <c r="ZM2" s="4">
        <v>16420</v>
      </c>
      <c r="ZN2" s="4">
        <v>7835</v>
      </c>
      <c r="ZO2" s="4">
        <v>0</v>
      </c>
      <c r="ZP2" s="4">
        <v>85428</v>
      </c>
      <c r="ZQ2" s="4">
        <v>35606</v>
      </c>
      <c r="ZR2" s="4">
        <v>21758</v>
      </c>
      <c r="ZS2" s="4">
        <v>86</v>
      </c>
      <c r="ZT2" s="4">
        <v>60075</v>
      </c>
      <c r="ZU2" s="4">
        <v>24838</v>
      </c>
      <c r="ZV2" s="4">
        <v>14176</v>
      </c>
      <c r="ZW2" s="4">
        <v>191</v>
      </c>
      <c r="ZX2" s="4">
        <v>6594</v>
      </c>
      <c r="ZY2" s="4">
        <v>3075</v>
      </c>
      <c r="ZZ2" s="4">
        <v>2094</v>
      </c>
      <c r="AAA2" s="4">
        <v>0</v>
      </c>
      <c r="AAB2" s="4">
        <v>59409</v>
      </c>
      <c r="AAC2" s="4">
        <v>8941</v>
      </c>
      <c r="AAD2" s="4">
        <v>7637</v>
      </c>
      <c r="AAE2" s="4">
        <v>62</v>
      </c>
      <c r="AAF2" s="4">
        <v>55560</v>
      </c>
      <c r="AAG2" s="4">
        <v>11640</v>
      </c>
      <c r="AAH2" s="4">
        <v>6128</v>
      </c>
      <c r="AAI2" s="4">
        <v>80</v>
      </c>
      <c r="AAJ2" s="4">
        <v>125551</v>
      </c>
      <c r="AAK2" s="4">
        <v>39320</v>
      </c>
      <c r="AAL2" s="4">
        <v>21392</v>
      </c>
      <c r="AAM2" s="4">
        <v>1496</v>
      </c>
      <c r="AAN2" s="4">
        <v>732258</v>
      </c>
      <c r="AAO2" s="4">
        <v>230806</v>
      </c>
      <c r="AAP2" s="4">
        <v>112139</v>
      </c>
      <c r="AAQ2" s="4">
        <v>2109</v>
      </c>
      <c r="AAR2" s="4">
        <v>5671365</v>
      </c>
      <c r="AAS2" s="4">
        <v>469908</v>
      </c>
      <c r="AAT2" s="4">
        <v>220528</v>
      </c>
      <c r="AAU2" s="4">
        <v>234407</v>
      </c>
      <c r="AAV2" s="4">
        <v>6403670</v>
      </c>
      <c r="AAW2" s="4">
        <v>700715</v>
      </c>
      <c r="AAX2" s="4">
        <v>332666</v>
      </c>
      <c r="AAY2" s="4">
        <v>236516</v>
      </c>
      <c r="AAZ2" s="4">
        <v>63894</v>
      </c>
      <c r="ABA2" s="4">
        <v>729</v>
      </c>
      <c r="ABB2" s="4">
        <v>680</v>
      </c>
      <c r="ABC2" s="4">
        <v>2</v>
      </c>
      <c r="ABD2" s="4">
        <v>1267928</v>
      </c>
      <c r="ABE2" s="4">
        <v>849684</v>
      </c>
      <c r="ABF2" s="4">
        <v>6693</v>
      </c>
      <c r="ABG2" s="4">
        <v>6770510</v>
      </c>
      <c r="ABH2" s="4">
        <v>6056212</v>
      </c>
      <c r="ABI2" s="4">
        <v>12673</v>
      </c>
      <c r="ABJ2" s="4">
        <v>8039166</v>
      </c>
      <c r="ABK2" s="4">
        <v>6906577</v>
      </c>
      <c r="ABL2" s="4">
        <v>19367</v>
      </c>
      <c r="ABM2" s="4">
        <v>1018</v>
      </c>
      <c r="ABN2" s="4">
        <v>0</v>
      </c>
      <c r="ABO2" s="4">
        <v>0</v>
      </c>
      <c r="ABP2" s="4">
        <v>0</v>
      </c>
      <c r="ABQ2" s="4">
        <v>0</v>
      </c>
      <c r="ABR2" s="4">
        <v>333577</v>
      </c>
      <c r="ABS2" s="4">
        <v>3229725</v>
      </c>
      <c r="ABT2" s="4">
        <v>81209</v>
      </c>
      <c r="ABU2" s="4">
        <v>225858</v>
      </c>
      <c r="ABV2" s="4">
        <v>5559</v>
      </c>
      <c r="ABW2" s="4">
        <v>712332</v>
      </c>
      <c r="ABX2" s="4">
        <v>30441</v>
      </c>
      <c r="ABY2" s="4">
        <v>4093</v>
      </c>
      <c r="ABZ2" s="4">
        <v>4841</v>
      </c>
      <c r="ACA2" s="4">
        <v>1118182</v>
      </c>
      <c r="ACB2" s="4">
        <v>48296</v>
      </c>
      <c r="ACC2" s="4">
        <v>3329</v>
      </c>
      <c r="ACD2" s="4">
        <v>1672</v>
      </c>
      <c r="ACE2" s="4">
        <v>448564</v>
      </c>
      <c r="ACF2" s="4">
        <v>40760</v>
      </c>
      <c r="ACG2" s="4">
        <v>1951</v>
      </c>
      <c r="ACH2" s="4">
        <v>831</v>
      </c>
      <c r="ACI2" s="4">
        <v>327308</v>
      </c>
      <c r="ACJ2" s="4">
        <v>38435</v>
      </c>
      <c r="ACK2" s="4">
        <v>1288</v>
      </c>
      <c r="ACL2" s="4">
        <v>454</v>
      </c>
      <c r="ACM2" s="4">
        <v>348047</v>
      </c>
      <c r="ACN2" s="4">
        <v>44349</v>
      </c>
      <c r="ACO2" s="4">
        <v>0</v>
      </c>
      <c r="ACP2" s="4">
        <v>123</v>
      </c>
      <c r="ACQ2" s="4">
        <v>141349</v>
      </c>
      <c r="ACR2" s="4">
        <v>26872</v>
      </c>
      <c r="ACS2" s="4">
        <v>0</v>
      </c>
      <c r="ACT2" s="4">
        <v>11</v>
      </c>
      <c r="ACU2" s="4">
        <v>78156</v>
      </c>
      <c r="ACV2" s="4">
        <v>22304</v>
      </c>
      <c r="ACW2" s="4">
        <v>0</v>
      </c>
      <c r="ACX2" s="4">
        <v>0</v>
      </c>
      <c r="ACY2" s="4">
        <v>0</v>
      </c>
      <c r="ACZ2" s="4">
        <v>0</v>
      </c>
      <c r="ADA2" s="4">
        <v>0</v>
      </c>
      <c r="ADB2" s="4">
        <v>0</v>
      </c>
      <c r="ADC2" s="4">
        <v>0</v>
      </c>
      <c r="ADD2" s="4">
        <v>0</v>
      </c>
      <c r="ADE2" s="4">
        <v>0</v>
      </c>
      <c r="ADF2" s="4">
        <v>0</v>
      </c>
      <c r="ADG2" s="4">
        <v>0</v>
      </c>
      <c r="ADH2" s="4">
        <v>0</v>
      </c>
      <c r="ADI2" s="4">
        <v>0</v>
      </c>
      <c r="ADJ2" s="4">
        <v>0</v>
      </c>
      <c r="ADK2" s="4">
        <v>0</v>
      </c>
      <c r="ADL2" s="4">
        <v>0</v>
      </c>
      <c r="ADM2" s="4">
        <v>0</v>
      </c>
      <c r="ADN2" s="4">
        <v>0</v>
      </c>
      <c r="ADO2" s="4">
        <v>0</v>
      </c>
      <c r="ADP2" s="4">
        <v>0</v>
      </c>
      <c r="ADQ2" s="4">
        <v>0</v>
      </c>
      <c r="ADR2" s="4">
        <v>0</v>
      </c>
      <c r="ADS2" s="4">
        <v>0</v>
      </c>
      <c r="ADT2" s="4">
        <v>0</v>
      </c>
      <c r="ADU2" s="4">
        <v>0</v>
      </c>
      <c r="ADV2" s="4">
        <v>347068</v>
      </c>
      <c r="ADW2" s="4">
        <v>6403668</v>
      </c>
      <c r="ADX2" s="4">
        <v>332666</v>
      </c>
      <c r="ADY2" s="4">
        <v>236516</v>
      </c>
      <c r="ADZ2" s="4">
        <v>0</v>
      </c>
      <c r="AEA2" s="4">
        <v>0</v>
      </c>
      <c r="AEB2" s="4">
        <v>0</v>
      </c>
      <c r="AEC2" s="4">
        <v>0</v>
      </c>
      <c r="AED2" s="4">
        <v>0</v>
      </c>
      <c r="AEE2" s="4">
        <v>0</v>
      </c>
      <c r="AEF2" s="4">
        <v>0</v>
      </c>
      <c r="AEG2" s="4">
        <v>0</v>
      </c>
      <c r="AEH2" s="4">
        <v>0</v>
      </c>
      <c r="AEI2" s="4">
        <v>0</v>
      </c>
      <c r="AEJ2" s="4">
        <v>0</v>
      </c>
      <c r="AEK2" s="4">
        <v>0</v>
      </c>
      <c r="AEL2" s="4">
        <v>0</v>
      </c>
      <c r="AEM2" s="4">
        <v>0</v>
      </c>
      <c r="AEN2" s="4">
        <v>33993</v>
      </c>
      <c r="AEO2" s="4">
        <v>0</v>
      </c>
      <c r="AEP2" s="4">
        <v>33993</v>
      </c>
      <c r="AEQ2" s="4">
        <v>0</v>
      </c>
      <c r="AER2" s="4">
        <v>0</v>
      </c>
      <c r="AES2" s="4">
        <v>0</v>
      </c>
      <c r="AET2" s="4">
        <v>33993</v>
      </c>
      <c r="AEU2" s="4">
        <v>0</v>
      </c>
      <c r="AEV2" s="4">
        <v>33993</v>
      </c>
      <c r="AEW2" s="4">
        <v>0</v>
      </c>
      <c r="AEX2" s="4">
        <v>0</v>
      </c>
      <c r="AEY2" s="4">
        <v>0</v>
      </c>
      <c r="AEZ2" s="4">
        <v>0</v>
      </c>
      <c r="AFA2" s="4">
        <v>0</v>
      </c>
      <c r="AFB2" s="4">
        <v>262181</v>
      </c>
      <c r="AFC2" s="4">
        <v>5140694</v>
      </c>
      <c r="AFD2" s="4">
        <v>680</v>
      </c>
      <c r="AFE2" s="4">
        <v>349415</v>
      </c>
      <c r="AFF2" s="4">
        <v>283965</v>
      </c>
      <c r="AFG2" s="4">
        <v>51</v>
      </c>
      <c r="AFH2" s="4">
        <v>700540</v>
      </c>
      <c r="AFI2" s="4">
        <v>1023720</v>
      </c>
      <c r="AFJ2" s="4">
        <v>731</v>
      </c>
      <c r="AFK2" s="4">
        <v>1312136</v>
      </c>
      <c r="AFL2" s="4">
        <v>6448378</v>
      </c>
      <c r="AFM2" s="4">
        <v>0</v>
      </c>
      <c r="AFN2" s="4">
        <v>227</v>
      </c>
      <c r="AFP2" s="4">
        <v>227</v>
      </c>
      <c r="AFQ2" s="4">
        <v>0</v>
      </c>
      <c r="AFS2" s="4">
        <v>0</v>
      </c>
      <c r="AFT2" s="4">
        <v>0</v>
      </c>
      <c r="AFV2" s="4">
        <v>0</v>
      </c>
      <c r="AFW2" s="4">
        <v>0</v>
      </c>
      <c r="AFY2" s="4">
        <v>0</v>
      </c>
      <c r="AFZ2" s="4">
        <v>0</v>
      </c>
      <c r="AGA2" s="4">
        <v>16201</v>
      </c>
      <c r="AGC2" s="4">
        <v>16201</v>
      </c>
      <c r="AGD2" s="4">
        <v>2068</v>
      </c>
      <c r="AGF2" s="4">
        <v>2068</v>
      </c>
      <c r="AGH2" s="4">
        <v>0</v>
      </c>
      <c r="AGI2" s="4">
        <v>0</v>
      </c>
      <c r="AGJ2" s="4">
        <v>18496</v>
      </c>
      <c r="AGK2" s="4">
        <v>8956</v>
      </c>
      <c r="AGL2" s="4">
        <v>285852</v>
      </c>
      <c r="AGN2" s="4">
        <v>30785</v>
      </c>
      <c r="AGR2" s="4">
        <v>11</v>
      </c>
      <c r="AGS2" s="4">
        <v>1</v>
      </c>
      <c r="AGT2" s="4">
        <v>0</v>
      </c>
      <c r="AGU2" s="4">
        <v>0</v>
      </c>
      <c r="AGV2" s="4">
        <v>0</v>
      </c>
      <c r="AGW2" s="4">
        <v>0</v>
      </c>
      <c r="AGX2" s="4">
        <v>11</v>
      </c>
      <c r="AGY2" s="4">
        <v>1</v>
      </c>
      <c r="AGZ2" s="4">
        <v>378</v>
      </c>
      <c r="AHA2" s="4">
        <v>1</v>
      </c>
      <c r="AHB2" s="4">
        <v>379</v>
      </c>
    </row>
    <row r="3" spans="1:886" x14ac:dyDescent="0.25">
      <c r="A3" s="3" t="s">
        <v>2098</v>
      </c>
      <c r="B3" s="2">
        <v>4</v>
      </c>
      <c r="C3" s="4">
        <v>5181</v>
      </c>
      <c r="D3" s="4">
        <v>6838</v>
      </c>
      <c r="E3" s="4">
        <v>427886</v>
      </c>
      <c r="F3" s="4">
        <v>61965459</v>
      </c>
      <c r="G3" s="4">
        <v>6094481</v>
      </c>
      <c r="H3" s="4">
        <v>2107075</v>
      </c>
      <c r="I3" s="4">
        <v>9432896</v>
      </c>
      <c r="J3" s="4">
        <v>36007060</v>
      </c>
      <c r="K3" s="4">
        <v>5733280</v>
      </c>
      <c r="L3" s="4">
        <v>925901</v>
      </c>
      <c r="M3" s="4">
        <v>7000825</v>
      </c>
      <c r="N3" s="4">
        <v>208339139</v>
      </c>
      <c r="O3" s="4">
        <v>1299074</v>
      </c>
      <c r="P3" s="4">
        <v>106096</v>
      </c>
      <c r="Q3" s="4">
        <v>4203082</v>
      </c>
      <c r="R3" s="4">
        <v>39004351</v>
      </c>
      <c r="S3" s="4">
        <v>1532343</v>
      </c>
      <c r="T3" s="4">
        <v>623336</v>
      </c>
      <c r="U3" s="4">
        <v>9185523</v>
      </c>
      <c r="V3" s="4">
        <v>35560673</v>
      </c>
      <c r="W3" s="4">
        <v>3602095</v>
      </c>
      <c r="X3" s="4">
        <v>1630995</v>
      </c>
      <c r="Y3" s="4">
        <v>19935042</v>
      </c>
      <c r="Z3" s="4">
        <v>101791827</v>
      </c>
      <c r="AA3" s="4">
        <v>8403490</v>
      </c>
      <c r="AB3" s="4">
        <v>1186826</v>
      </c>
      <c r="AC3" s="4">
        <v>6222405</v>
      </c>
      <c r="AD3" s="4">
        <v>62676513</v>
      </c>
      <c r="AE3" s="4">
        <v>298723</v>
      </c>
      <c r="AF3" s="4">
        <v>148719</v>
      </c>
      <c r="AG3" s="4">
        <v>1938596</v>
      </c>
      <c r="AH3" s="4">
        <v>29879457</v>
      </c>
      <c r="AI3" s="4">
        <v>1867836</v>
      </c>
      <c r="AJ3" s="4">
        <v>360816</v>
      </c>
      <c r="AK3" s="4">
        <v>27095889</v>
      </c>
      <c r="AL3" s="4">
        <v>146543797</v>
      </c>
      <c r="AM3" s="4">
        <v>5546275</v>
      </c>
      <c r="AN3" s="4">
        <v>1138516</v>
      </c>
      <c r="AO3" s="4">
        <v>21813817</v>
      </c>
      <c r="AP3" s="4">
        <v>239880961</v>
      </c>
      <c r="AQ3" s="4">
        <v>3292769</v>
      </c>
      <c r="AR3" s="4">
        <v>1289373</v>
      </c>
      <c r="AS3" s="4">
        <v>9802999</v>
      </c>
      <c r="AT3" s="4">
        <v>86799268</v>
      </c>
      <c r="AU3" s="4">
        <v>37670366</v>
      </c>
      <c r="AV3" s="4">
        <v>9517654</v>
      </c>
      <c r="AW3" s="4">
        <v>116631074</v>
      </c>
      <c r="AX3" s="4">
        <v>986483047</v>
      </c>
      <c r="AY3" s="4">
        <v>5349779</v>
      </c>
      <c r="AZ3" s="4">
        <v>432311</v>
      </c>
      <c r="BA3" s="4">
        <v>28076177</v>
      </c>
      <c r="BB3" s="4">
        <v>434478926</v>
      </c>
      <c r="BC3" s="4">
        <v>17410865</v>
      </c>
      <c r="BD3" s="4">
        <v>5634080</v>
      </c>
      <c r="BE3" s="4">
        <v>29708343</v>
      </c>
      <c r="BF3" s="4">
        <v>436850834</v>
      </c>
      <c r="BG3" s="4">
        <v>15002</v>
      </c>
      <c r="BH3" s="4">
        <v>12810</v>
      </c>
      <c r="BI3" s="4">
        <v>40046</v>
      </c>
      <c r="BJ3" s="4">
        <v>237128</v>
      </c>
      <c r="BK3" s="4">
        <v>55086412</v>
      </c>
      <c r="BL3" s="4">
        <v>15158572</v>
      </c>
      <c r="BM3" s="4">
        <v>146767305</v>
      </c>
      <c r="BN3" s="4">
        <v>1485299339</v>
      </c>
      <c r="BO3" s="4">
        <v>0</v>
      </c>
      <c r="BP3" s="4">
        <v>925855</v>
      </c>
      <c r="BQ3" s="4">
        <v>6370009</v>
      </c>
      <c r="BR3" s="4">
        <v>0</v>
      </c>
      <c r="BS3" s="4">
        <v>1119847</v>
      </c>
      <c r="BT3" s="4">
        <v>-519144</v>
      </c>
      <c r="BU3" s="4">
        <v>-115124</v>
      </c>
      <c r="BV3" s="4">
        <v>0</v>
      </c>
      <c r="BW3" s="4">
        <v>379890</v>
      </c>
      <c r="BX3" s="4">
        <v>2713342</v>
      </c>
      <c r="BY3" s="4">
        <v>0</v>
      </c>
      <c r="BZ3" s="4">
        <v>29351842</v>
      </c>
      <c r="CA3" s="4">
        <v>30242898</v>
      </c>
      <c r="CB3" s="4">
        <v>997380</v>
      </c>
      <c r="CC3" s="4">
        <v>704389</v>
      </c>
      <c r="CD3" s="4">
        <v>0</v>
      </c>
      <c r="CE3" s="4">
        <v>104905</v>
      </c>
      <c r="CF3" s="4">
        <v>0</v>
      </c>
      <c r="CG3" s="4">
        <v>206036</v>
      </c>
      <c r="CH3" s="4">
        <v>0</v>
      </c>
      <c r="CI3" s="4">
        <v>36217</v>
      </c>
      <c r="CJ3" s="4">
        <v>190020</v>
      </c>
      <c r="CK3" s="4">
        <v>84704</v>
      </c>
      <c r="CL3" s="4">
        <v>789096</v>
      </c>
      <c r="CM3" s="4">
        <v>54727074</v>
      </c>
      <c r="CN3" s="4">
        <v>30000</v>
      </c>
      <c r="CO3" s="4">
        <v>-3503555</v>
      </c>
      <c r="CP3" s="4">
        <v>0</v>
      </c>
      <c r="CQ3" s="4">
        <v>52</v>
      </c>
      <c r="CR3" s="4">
        <v>2933407</v>
      </c>
      <c r="CS3" s="4">
        <v>31210</v>
      </c>
      <c r="CT3" s="4">
        <v>801580</v>
      </c>
      <c r="CU3" s="4">
        <v>53354188</v>
      </c>
      <c r="CV3" s="4">
        <v>196980641</v>
      </c>
      <c r="CW3" s="4">
        <v>0</v>
      </c>
      <c r="CX3" s="4">
        <v>35858756</v>
      </c>
      <c r="CY3" s="4">
        <v>0</v>
      </c>
      <c r="CZ3" s="4">
        <v>47788819</v>
      </c>
      <c r="DA3" s="4">
        <v>1477232</v>
      </c>
      <c r="DB3" s="4">
        <v>59606634</v>
      </c>
      <c r="DC3" s="4">
        <v>11300268</v>
      </c>
      <c r="DD3" s="4">
        <v>690534</v>
      </c>
      <c r="DE3" s="4">
        <v>210508007</v>
      </c>
      <c r="DF3" s="4">
        <v>296014034</v>
      </c>
      <c r="DG3" s="4">
        <v>2333880</v>
      </c>
      <c r="DH3" s="4">
        <v>1600078</v>
      </c>
      <c r="DI3" s="4">
        <v>7251</v>
      </c>
      <c r="DJ3" s="4">
        <v>0</v>
      </c>
      <c r="DK3" s="4">
        <v>716273</v>
      </c>
      <c r="DL3" s="4">
        <v>-20053</v>
      </c>
      <c r="DM3" s="4">
        <v>484438</v>
      </c>
      <c r="DN3" s="4">
        <v>0</v>
      </c>
      <c r="DO3" s="4">
        <v>1119848</v>
      </c>
      <c r="DP3" s="4">
        <v>0</v>
      </c>
      <c r="DQ3" s="4">
        <v>122468</v>
      </c>
      <c r="DR3" s="4">
        <v>0</v>
      </c>
      <c r="DS3" s="4">
        <v>0</v>
      </c>
      <c r="DT3" s="4">
        <v>960.31999999999994</v>
      </c>
      <c r="DU3" s="4">
        <v>905.43000000000018</v>
      </c>
      <c r="DV3" s="4">
        <v>462.96000000000004</v>
      </c>
      <c r="DW3" s="4">
        <v>386.26999999999987</v>
      </c>
      <c r="DX3" s="4">
        <v>73.159999999999982</v>
      </c>
      <c r="DY3" s="4">
        <v>87.759999999999991</v>
      </c>
      <c r="DZ3" s="4">
        <v>169.86999999999998</v>
      </c>
      <c r="EA3" s="4">
        <v>2.1800000000000006</v>
      </c>
      <c r="EB3" s="4">
        <v>3406.6899999999996</v>
      </c>
      <c r="EC3" s="4">
        <v>12098.080000000002</v>
      </c>
      <c r="ED3" s="4">
        <v>1074.3800000000001</v>
      </c>
      <c r="EE3" s="4">
        <v>159.35999999999999</v>
      </c>
      <c r="EF3" s="4">
        <v>286.75000000000006</v>
      </c>
      <c r="EG3" s="4">
        <v>23.100000000000005</v>
      </c>
      <c r="EH3" s="4">
        <v>268.50999999999993</v>
      </c>
      <c r="EI3" s="4">
        <v>208.00000000000003</v>
      </c>
      <c r="EJ3" s="4">
        <v>1095362917</v>
      </c>
      <c r="EK3" s="4">
        <v>269817043</v>
      </c>
      <c r="EL3" s="4">
        <v>288424589</v>
      </c>
      <c r="EM3" s="4">
        <v>296014038</v>
      </c>
      <c r="EN3" s="4">
        <v>288420256</v>
      </c>
      <c r="EO3" s="4">
        <v>1302911279</v>
      </c>
      <c r="EP3" s="4">
        <v>1938483636</v>
      </c>
      <c r="EQ3" s="4">
        <v>1754888118</v>
      </c>
      <c r="ER3" s="4">
        <v>40039716</v>
      </c>
      <c r="ES3" s="4">
        <v>360712482</v>
      </c>
      <c r="ET3" s="4">
        <v>0</v>
      </c>
      <c r="EU3" s="4">
        <v>0</v>
      </c>
      <c r="EV3" s="4">
        <v>5245.5299999999988</v>
      </c>
      <c r="EW3" s="4">
        <v>48823</v>
      </c>
      <c r="EX3" s="4">
        <v>1396</v>
      </c>
      <c r="EY3" s="4">
        <v>167.29999999999998</v>
      </c>
      <c r="EZ3" s="4">
        <v>18.959999999999997</v>
      </c>
      <c r="FA3" s="4">
        <v>15236892</v>
      </c>
      <c r="FB3" s="4">
        <v>264673473</v>
      </c>
      <c r="FC3" s="4">
        <v>53796</v>
      </c>
      <c r="FD3" s="4">
        <v>0</v>
      </c>
      <c r="FE3" s="4">
        <v>0</v>
      </c>
      <c r="FF3" s="4">
        <v>0</v>
      </c>
      <c r="FG3" s="4">
        <v>0</v>
      </c>
      <c r="FH3" s="4">
        <v>67931695</v>
      </c>
      <c r="FI3" s="4">
        <v>104857124</v>
      </c>
      <c r="FJ3" s="4">
        <v>45758070</v>
      </c>
      <c r="FK3" s="4">
        <v>135226951</v>
      </c>
      <c r="FL3" s="4">
        <v>353773843</v>
      </c>
      <c r="FM3" s="4">
        <v>220591306</v>
      </c>
      <c r="FN3" s="4">
        <v>0</v>
      </c>
      <c r="FO3" s="4">
        <v>3467359</v>
      </c>
      <c r="FP3" s="4">
        <v>224058665</v>
      </c>
      <c r="FQ3" s="4">
        <v>9245498</v>
      </c>
      <c r="FR3" s="4">
        <v>484238</v>
      </c>
      <c r="FS3" s="4">
        <v>20.900000000000002</v>
      </c>
      <c r="FT3" s="4">
        <v>0</v>
      </c>
      <c r="FU3" s="4">
        <v>375487</v>
      </c>
      <c r="FV3" s="4">
        <v>36382045</v>
      </c>
      <c r="FW3" s="4">
        <v>2996168</v>
      </c>
      <c r="FX3" s="4">
        <v>6397074</v>
      </c>
      <c r="FY3" s="4">
        <v>4418953</v>
      </c>
      <c r="FZ3" s="4">
        <v>1605032</v>
      </c>
      <c r="GA3" s="4">
        <v>256574</v>
      </c>
      <c r="GB3" s="4">
        <v>46407348</v>
      </c>
      <c r="GC3" s="4">
        <v>161095</v>
      </c>
      <c r="GD3" s="4">
        <v>505114</v>
      </c>
      <c r="GE3" s="4">
        <v>2824168</v>
      </c>
      <c r="GF3" s="4">
        <v>4438265</v>
      </c>
      <c r="GG3" s="4">
        <v>1672448</v>
      </c>
      <c r="GH3" s="4">
        <v>471273</v>
      </c>
      <c r="GI3" s="4">
        <v>13240751</v>
      </c>
      <c r="GJ3" s="4">
        <v>145977</v>
      </c>
      <c r="GK3" s="4">
        <v>11245648</v>
      </c>
      <c r="GL3" s="4">
        <v>3318635</v>
      </c>
      <c r="GM3" s="4">
        <v>4152961</v>
      </c>
      <c r="GN3" s="4">
        <v>2364655</v>
      </c>
      <c r="GO3" s="4">
        <v>5740334</v>
      </c>
      <c r="GP3" s="4">
        <v>26822228</v>
      </c>
      <c r="GQ3" s="4">
        <v>1365334</v>
      </c>
      <c r="GR3" s="4">
        <v>3124838</v>
      </c>
      <c r="GS3" s="4">
        <v>1981310</v>
      </c>
      <c r="GT3" s="4">
        <v>1974718</v>
      </c>
      <c r="GU3" s="4">
        <v>4221374</v>
      </c>
      <c r="GV3" s="4">
        <v>-4289693</v>
      </c>
      <c r="GW3" s="4">
        <v>735103</v>
      </c>
      <c r="GX3" s="4">
        <v>12415806</v>
      </c>
      <c r="GY3" s="4">
        <v>355592</v>
      </c>
      <c r="GZ3" s="4">
        <v>81380</v>
      </c>
      <c r="HA3" s="4">
        <v>448408</v>
      </c>
      <c r="HB3" s="4">
        <v>18120388</v>
      </c>
      <c r="HC3" s="4">
        <v>2164254</v>
      </c>
      <c r="HD3" s="4">
        <v>3026381</v>
      </c>
      <c r="HE3" s="4">
        <v>23311026</v>
      </c>
      <c r="HF3" s="4">
        <v>14015136</v>
      </c>
      <c r="HG3" s="4">
        <v>37774571</v>
      </c>
      <c r="HH3" s="4">
        <v>10757833</v>
      </c>
      <c r="HI3" s="4">
        <v>10950518</v>
      </c>
      <c r="HJ3" s="4">
        <v>6350091</v>
      </c>
      <c r="HK3" s="4">
        <v>-338</v>
      </c>
      <c r="HL3" s="4">
        <v>-370564</v>
      </c>
      <c r="HM3" s="4">
        <v>6003621</v>
      </c>
      <c r="HN3" s="4">
        <v>11437</v>
      </c>
      <c r="HO3" s="4">
        <v>0</v>
      </c>
      <c r="HP3" s="4">
        <v>390088</v>
      </c>
      <c r="HQ3" s="4">
        <v>0</v>
      </c>
      <c r="HR3" s="4">
        <v>-17000</v>
      </c>
      <c r="HS3" s="4">
        <v>3834596</v>
      </c>
      <c r="HT3" s="4">
        <v>0</v>
      </c>
      <c r="HU3" s="4">
        <v>1</v>
      </c>
      <c r="HV3" s="4">
        <v>1586390</v>
      </c>
      <c r="HW3" s="4">
        <v>0</v>
      </c>
      <c r="HX3" s="4">
        <v>-150528</v>
      </c>
      <c r="HY3" s="4">
        <v>-3527</v>
      </c>
      <c r="HZ3" s="4">
        <v>3422588</v>
      </c>
      <c r="IA3" s="4">
        <v>34291</v>
      </c>
      <c r="IB3" s="4">
        <v>192684</v>
      </c>
      <c r="IC3" s="4">
        <v>24434</v>
      </c>
      <c r="ID3" s="4">
        <v>69370</v>
      </c>
      <c r="IE3" s="4">
        <v>22715</v>
      </c>
      <c r="IF3" s="4">
        <v>806061</v>
      </c>
      <c r="IG3" s="4">
        <v>329825</v>
      </c>
      <c r="IH3" s="4">
        <v>671312</v>
      </c>
      <c r="II3" s="4">
        <v>64322</v>
      </c>
      <c r="IJ3" s="4">
        <v>23898</v>
      </c>
      <c r="IK3" s="4">
        <v>284839168</v>
      </c>
      <c r="IL3" s="4">
        <v>120308432</v>
      </c>
      <c r="IM3" s="4">
        <v>405147598</v>
      </c>
      <c r="IN3" s="4">
        <v>431866597</v>
      </c>
      <c r="IO3" s="4">
        <v>2746586</v>
      </c>
      <c r="IP3" s="4">
        <v>1087467133</v>
      </c>
      <c r="IQ3" s="4">
        <v>1556713993</v>
      </c>
      <c r="IR3" s="4">
        <v>569734028</v>
      </c>
      <c r="IS3" s="4">
        <v>690816265</v>
      </c>
      <c r="IT3" s="4">
        <v>449994885</v>
      </c>
      <c r="IU3" s="4">
        <v>160827891</v>
      </c>
      <c r="IV3" s="4">
        <v>43507420</v>
      </c>
      <c r="IW3" s="4">
        <v>654330196</v>
      </c>
      <c r="IX3" s="4">
        <v>654330196</v>
      </c>
      <c r="IY3" s="4">
        <v>4087687</v>
      </c>
      <c r="IZ3" s="4">
        <v>19235257</v>
      </c>
      <c r="JA3" s="4">
        <v>2837426</v>
      </c>
      <c r="JB3" s="4">
        <v>39779693</v>
      </c>
      <c r="JC3" s="4">
        <v>315744040</v>
      </c>
      <c r="JD3" s="4">
        <v>0</v>
      </c>
      <c r="JE3" s="4">
        <v>0</v>
      </c>
      <c r="JF3" s="4">
        <v>0</v>
      </c>
      <c r="JG3" s="4">
        <v>0</v>
      </c>
      <c r="JH3" s="4">
        <v>0</v>
      </c>
      <c r="JI3" s="4">
        <v>119613297</v>
      </c>
      <c r="JJ3" s="4">
        <v>1468940</v>
      </c>
      <c r="JK3" s="4">
        <v>0</v>
      </c>
      <c r="JL3" s="4">
        <v>13179822</v>
      </c>
      <c r="JM3" s="4">
        <v>439501</v>
      </c>
      <c r="JN3" s="4">
        <v>-36335</v>
      </c>
      <c r="JO3" s="4">
        <v>0</v>
      </c>
      <c r="JP3" s="4">
        <v>0</v>
      </c>
      <c r="JQ3" s="4">
        <v>34633673</v>
      </c>
      <c r="JR3" s="4">
        <v>0</v>
      </c>
      <c r="JS3" s="4">
        <v>0</v>
      </c>
      <c r="JT3" s="4">
        <v>0</v>
      </c>
      <c r="JU3" s="4">
        <v>0</v>
      </c>
      <c r="JV3" s="4">
        <v>0</v>
      </c>
      <c r="JW3" s="4">
        <v>0</v>
      </c>
      <c r="JX3" s="4">
        <v>0</v>
      </c>
      <c r="JY3" s="4">
        <v>0</v>
      </c>
      <c r="JZ3" s="4">
        <v>0</v>
      </c>
      <c r="KA3" s="4">
        <v>0</v>
      </c>
      <c r="KB3" s="4">
        <v>0</v>
      </c>
      <c r="KC3" s="4">
        <v>91417986</v>
      </c>
      <c r="KD3" s="4">
        <v>79366747</v>
      </c>
      <c r="KE3" s="4">
        <v>1233908</v>
      </c>
      <c r="KF3" s="4">
        <v>33795682</v>
      </c>
      <c r="KG3" s="4">
        <v>10778316</v>
      </c>
      <c r="KH3" s="4">
        <v>9247568</v>
      </c>
      <c r="KI3" s="4">
        <v>35037068</v>
      </c>
      <c r="KJ3" s="4">
        <v>706952</v>
      </c>
      <c r="KK3" s="4">
        <v>113932546</v>
      </c>
      <c r="KL3" s="4">
        <v>1940859</v>
      </c>
      <c r="KM3" s="4">
        <v>125216093</v>
      </c>
      <c r="KN3" s="4">
        <v>1656317</v>
      </c>
      <c r="KO3" s="4">
        <v>1466518</v>
      </c>
      <c r="KP3" s="4">
        <v>184560</v>
      </c>
      <c r="KQ3" s="4">
        <v>-471270</v>
      </c>
      <c r="KR3" s="4">
        <v>1341365</v>
      </c>
      <c r="KS3" s="4">
        <v>-1291194</v>
      </c>
      <c r="KT3" s="4">
        <v>-1333</v>
      </c>
      <c r="KU3" s="4">
        <v>4046265</v>
      </c>
      <c r="KV3" s="4">
        <v>14806309</v>
      </c>
      <c r="KW3" s="4">
        <v>290684</v>
      </c>
      <c r="KX3" s="4">
        <v>314953</v>
      </c>
      <c r="KY3" s="4">
        <v>692071</v>
      </c>
      <c r="KZ3" s="4">
        <v>-235</v>
      </c>
      <c r="LA3" s="4">
        <v>190735</v>
      </c>
      <c r="LB3" s="4">
        <v>71725</v>
      </c>
      <c r="LC3" s="4">
        <v>0</v>
      </c>
      <c r="LD3" s="4">
        <v>-1598265</v>
      </c>
      <c r="LE3" s="4">
        <v>215345</v>
      </c>
      <c r="LF3" s="4">
        <v>3548</v>
      </c>
      <c r="LG3" s="4">
        <v>-616827</v>
      </c>
      <c r="LH3" s="4">
        <v>-54328</v>
      </c>
      <c r="LI3" s="4">
        <v>79490448</v>
      </c>
      <c r="LJ3" s="4">
        <v>51563</v>
      </c>
      <c r="LK3" s="4">
        <v>87810635</v>
      </c>
      <c r="LL3" s="4">
        <v>51563</v>
      </c>
      <c r="LM3" s="4">
        <v>1056976</v>
      </c>
      <c r="LN3" s="4">
        <v>0</v>
      </c>
      <c r="LO3" s="4">
        <v>9999108</v>
      </c>
      <c r="LP3" s="4">
        <v>7624268</v>
      </c>
      <c r="LQ3" s="4">
        <v>10596911</v>
      </c>
      <c r="LR3" s="4">
        <v>7389433</v>
      </c>
      <c r="LS3" s="4">
        <v>360362</v>
      </c>
      <c r="LT3" s="4">
        <v>7787763</v>
      </c>
      <c r="LU3" s="4">
        <v>7263906</v>
      </c>
      <c r="LV3" s="4">
        <v>2809147</v>
      </c>
      <c r="LW3" s="4">
        <v>7350970</v>
      </c>
      <c r="LX3" s="4">
        <v>2553510</v>
      </c>
      <c r="LY3" s="4">
        <v>7711145</v>
      </c>
      <c r="LZ3" s="4">
        <v>360176</v>
      </c>
      <c r="MA3" s="4">
        <v>987927</v>
      </c>
      <c r="MB3" s="4">
        <v>-1135</v>
      </c>
      <c r="MC3" s="4">
        <v>1351230</v>
      </c>
      <c r="MD3" s="4">
        <v>752293</v>
      </c>
      <c r="ME3" s="4">
        <v>-813</v>
      </c>
      <c r="MF3" s="4">
        <v>54502</v>
      </c>
      <c r="MG3" s="4">
        <v>643285</v>
      </c>
      <c r="MH3" s="4">
        <v>0</v>
      </c>
      <c r="MI3" s="4">
        <v>10309</v>
      </c>
      <c r="MJ3" s="4">
        <v>-41918</v>
      </c>
      <c r="MK3" s="4">
        <v>55268</v>
      </c>
      <c r="ML3" s="4">
        <v>0</v>
      </c>
      <c r="MM3" s="4">
        <v>51855</v>
      </c>
      <c r="MN3" s="4">
        <v>51668</v>
      </c>
      <c r="MO3" s="4">
        <v>930086</v>
      </c>
      <c r="MP3" s="4">
        <v>6369652</v>
      </c>
      <c r="MQ3" s="4">
        <v>46030</v>
      </c>
      <c r="MR3" s="4">
        <v>230926</v>
      </c>
      <c r="MS3" s="4">
        <v>402257</v>
      </c>
      <c r="MT3" s="4">
        <v>70532</v>
      </c>
      <c r="MU3" s="4">
        <v>101148</v>
      </c>
      <c r="MV3" s="4">
        <v>29326</v>
      </c>
      <c r="MW3" s="4">
        <v>2897</v>
      </c>
      <c r="MX3" s="4">
        <v>-9340</v>
      </c>
      <c r="MY3" s="4">
        <v>775481</v>
      </c>
      <c r="MZ3" s="4">
        <v>6190064</v>
      </c>
      <c r="NA3" s="4">
        <v>177310</v>
      </c>
      <c r="NB3" s="4">
        <v>-9441</v>
      </c>
      <c r="NC3" s="4">
        <v>-16779</v>
      </c>
      <c r="ND3" s="4">
        <v>-208</v>
      </c>
      <c r="NE3" s="4">
        <v>155305077</v>
      </c>
      <c r="NF3" s="4">
        <v>189820239</v>
      </c>
      <c r="NG3" s="4">
        <v>345125316</v>
      </c>
      <c r="NH3" s="4">
        <v>1272458420</v>
      </c>
      <c r="NI3" s="4">
        <v>61740335</v>
      </c>
      <c r="NJ3" s="4">
        <v>243000750</v>
      </c>
      <c r="NK3" s="4">
        <v>56685666</v>
      </c>
      <c r="NL3" s="4">
        <v>1633885174</v>
      </c>
      <c r="NM3" s="4">
        <v>409260376</v>
      </c>
      <c r="NN3" s="4">
        <v>191334752</v>
      </c>
      <c r="NO3" s="4">
        <v>299404286</v>
      </c>
      <c r="NP3" s="4">
        <v>4278677</v>
      </c>
      <c r="NQ3" s="4">
        <v>9654908</v>
      </c>
      <c r="NR3" s="4">
        <v>504697984</v>
      </c>
      <c r="NS3" s="4">
        <v>0</v>
      </c>
      <c r="NT3" s="4">
        <v>24134</v>
      </c>
      <c r="NU3" s="4">
        <v>271082</v>
      </c>
      <c r="NV3" s="4">
        <v>0</v>
      </c>
      <c r="NW3" s="4">
        <v>0</v>
      </c>
      <c r="NX3" s="4">
        <v>0</v>
      </c>
      <c r="NY3" s="4">
        <v>0</v>
      </c>
      <c r="NZ3" s="4">
        <v>36</v>
      </c>
      <c r="OA3" s="4">
        <v>1188</v>
      </c>
      <c r="OB3" s="4">
        <v>86000840</v>
      </c>
      <c r="OC3" s="4">
        <v>69710408</v>
      </c>
      <c r="OD3" s="4">
        <v>33350716</v>
      </c>
      <c r="OE3" s="4">
        <v>220198413</v>
      </c>
      <c r="OF3" s="4">
        <v>74298821</v>
      </c>
      <c r="OG3" s="4">
        <v>32697916</v>
      </c>
      <c r="OH3" s="4">
        <v>218797023</v>
      </c>
      <c r="OI3" s="4">
        <v>113161952</v>
      </c>
      <c r="OJ3" s="4">
        <v>57826746</v>
      </c>
      <c r="OK3" s="4">
        <v>248821192</v>
      </c>
      <c r="OL3" s="4">
        <v>41600905</v>
      </c>
      <c r="OM3" s="4">
        <v>32814405</v>
      </c>
      <c r="ON3" s="4">
        <v>55335206</v>
      </c>
      <c r="OO3" s="4">
        <v>142724033</v>
      </c>
      <c r="OP3" s="4">
        <v>0</v>
      </c>
      <c r="OQ3" s="4">
        <v>0</v>
      </c>
      <c r="OR3" s="4">
        <v>0</v>
      </c>
      <c r="OS3" s="4">
        <v>0</v>
      </c>
      <c r="OT3" s="4">
        <v>0</v>
      </c>
      <c r="OU3" s="4">
        <v>0</v>
      </c>
      <c r="OV3" s="4">
        <v>48547990</v>
      </c>
      <c r="OW3" s="4">
        <v>114091973</v>
      </c>
      <c r="OX3" s="4">
        <v>1587053</v>
      </c>
      <c r="OY3" s="4">
        <v>13661934</v>
      </c>
      <c r="OZ3" s="4">
        <v>32657212</v>
      </c>
      <c r="PA3" s="4">
        <v>274191</v>
      </c>
      <c r="PB3" s="4">
        <v>27021390</v>
      </c>
      <c r="PC3" s="4">
        <v>1</v>
      </c>
      <c r="PD3" s="4">
        <v>4770703</v>
      </c>
      <c r="PE3" s="4">
        <v>3589</v>
      </c>
      <c r="PF3" s="4">
        <v>1583463</v>
      </c>
      <c r="PG3" s="4">
        <v>32359746</v>
      </c>
      <c r="PH3" s="4">
        <v>0</v>
      </c>
      <c r="PI3" s="4">
        <v>1392145</v>
      </c>
      <c r="PJ3" s="4">
        <v>0</v>
      </c>
      <c r="PK3" s="4">
        <v>18995277</v>
      </c>
      <c r="PL3" s="4">
        <v>3877</v>
      </c>
      <c r="PM3" s="4">
        <v>270314</v>
      </c>
      <c r="PN3" s="4">
        <v>0</v>
      </c>
      <c r="PO3" s="4">
        <v>0</v>
      </c>
      <c r="PP3" s="4">
        <v>103007863</v>
      </c>
      <c r="PQ3" s="4">
        <v>2663199</v>
      </c>
      <c r="PR3" s="4">
        <v>22971855</v>
      </c>
      <c r="PS3" s="4">
        <v>412969</v>
      </c>
      <c r="PT3" s="4">
        <v>1314349</v>
      </c>
      <c r="PU3" s="4">
        <v>34072</v>
      </c>
      <c r="PV3" s="4">
        <v>12160154</v>
      </c>
      <c r="PW3" s="4">
        <v>279910</v>
      </c>
      <c r="PX3" s="4">
        <v>1333</v>
      </c>
      <c r="PY3" s="4">
        <v>35</v>
      </c>
      <c r="PZ3" s="4">
        <v>85746</v>
      </c>
      <c r="QA3" s="4">
        <v>1922</v>
      </c>
      <c r="QB3" s="4">
        <v>742888</v>
      </c>
      <c r="QC3" s="4">
        <v>19002</v>
      </c>
      <c r="QD3" s="4">
        <v>102381</v>
      </c>
      <c r="QE3" s="4">
        <v>2246</v>
      </c>
      <c r="QF3" s="4">
        <v>932347</v>
      </c>
      <c r="QG3" s="4">
        <v>23205</v>
      </c>
      <c r="QH3" s="4">
        <v>625671</v>
      </c>
      <c r="QI3" s="4">
        <v>17861</v>
      </c>
      <c r="QJ3" s="4">
        <v>1056810</v>
      </c>
      <c r="QK3" s="4">
        <v>23045</v>
      </c>
      <c r="QL3" s="4">
        <v>1682483</v>
      </c>
      <c r="QM3" s="4">
        <v>40904</v>
      </c>
      <c r="QN3" s="4">
        <v>100123</v>
      </c>
      <c r="QO3" s="4">
        <v>2236</v>
      </c>
      <c r="QP3" s="4">
        <v>361039</v>
      </c>
      <c r="QQ3" s="4">
        <v>9000</v>
      </c>
      <c r="QR3" s="4">
        <v>3309536</v>
      </c>
      <c r="QS3" s="4">
        <v>108945</v>
      </c>
      <c r="QT3" s="4">
        <v>1201687</v>
      </c>
      <c r="QU3" s="4">
        <v>25567</v>
      </c>
      <c r="QV3" s="4">
        <v>-1270007</v>
      </c>
      <c r="QW3" s="4">
        <v>-53651</v>
      </c>
      <c r="QX3" s="4">
        <v>-1020</v>
      </c>
      <c r="QY3" s="4">
        <v>2417</v>
      </c>
      <c r="QZ3" s="4">
        <v>0</v>
      </c>
      <c r="RA3" s="4">
        <v>0</v>
      </c>
      <c r="RB3" s="4">
        <v>3701357</v>
      </c>
      <c r="RC3" s="4">
        <v>94516</v>
      </c>
      <c r="RD3" s="4">
        <v>118102850</v>
      </c>
      <c r="RE3" s="4">
        <v>2901291</v>
      </c>
      <c r="RF3" s="4">
        <v>2709686</v>
      </c>
      <c r="RG3" s="4">
        <v>71254</v>
      </c>
      <c r="RH3" s="4">
        <v>4393409</v>
      </c>
      <c r="RI3" s="4">
        <v>99172</v>
      </c>
      <c r="RJ3" s="4">
        <v>41450467</v>
      </c>
      <c r="RK3" s="4">
        <v>1012581</v>
      </c>
      <c r="RL3" s="4">
        <v>346373</v>
      </c>
      <c r="RM3" s="4">
        <v>8104</v>
      </c>
      <c r="RN3" s="4">
        <v>28724845</v>
      </c>
      <c r="RO3" s="4">
        <v>829886</v>
      </c>
      <c r="RP3" s="4">
        <v>40171914</v>
      </c>
      <c r="RQ3" s="4">
        <v>872837</v>
      </c>
      <c r="RR3" s="4">
        <v>0</v>
      </c>
      <c r="RS3" s="4">
        <v>0</v>
      </c>
      <c r="RT3" s="4">
        <v>306150</v>
      </c>
      <c r="RU3" s="4">
        <v>7457</v>
      </c>
      <c r="RV3" s="4">
        <v>42193336</v>
      </c>
      <c r="RW3" s="4">
        <v>1811863</v>
      </c>
      <c r="RX3" s="4">
        <v>-222256</v>
      </c>
      <c r="RY3" s="4">
        <v>-15732</v>
      </c>
      <c r="RZ3" s="4">
        <v>9811135</v>
      </c>
      <c r="SA3" s="4">
        <v>778553</v>
      </c>
      <c r="SB3" s="4">
        <v>8257973</v>
      </c>
      <c r="SC3" s="4">
        <v>620232</v>
      </c>
      <c r="SD3" s="4">
        <v>1231096</v>
      </c>
      <c r="SE3" s="4">
        <v>-212259</v>
      </c>
      <c r="SF3" s="4">
        <v>-344</v>
      </c>
      <c r="SG3" s="4">
        <v>0</v>
      </c>
      <c r="SH3" s="4">
        <v>7223473</v>
      </c>
      <c r="SI3" s="4">
        <v>54666</v>
      </c>
      <c r="SJ3" s="4">
        <v>37531520</v>
      </c>
      <c r="SK3" s="4">
        <v>1687529</v>
      </c>
      <c r="SL3" s="4">
        <v>67581173</v>
      </c>
      <c r="SM3" s="4">
        <v>4532909</v>
      </c>
      <c r="SN3" s="4">
        <v>7239411</v>
      </c>
      <c r="SO3" s="4">
        <v>266940</v>
      </c>
      <c r="SP3" s="4">
        <v>-111912</v>
      </c>
      <c r="SQ3" s="4">
        <v>-1954</v>
      </c>
      <c r="SR3" s="4">
        <v>681249</v>
      </c>
      <c r="SS3" s="4">
        <v>43795</v>
      </c>
      <c r="ST3" s="4">
        <v>2090660</v>
      </c>
      <c r="SU3" s="4">
        <v>69865</v>
      </c>
      <c r="SV3" s="4">
        <v>347447</v>
      </c>
      <c r="SW3" s="4">
        <v>15582</v>
      </c>
      <c r="SX3" s="4">
        <v>6065535</v>
      </c>
      <c r="SY3" s="4">
        <v>254496</v>
      </c>
      <c r="SZ3" s="4">
        <v>294286970</v>
      </c>
      <c r="TA3" s="4">
        <v>25710053</v>
      </c>
      <c r="TB3" s="4">
        <v>149555</v>
      </c>
      <c r="TC3" s="4">
        <v>26365</v>
      </c>
      <c r="TD3" s="4">
        <v>-539</v>
      </c>
      <c r="TE3" s="4">
        <v>0</v>
      </c>
      <c r="TF3" s="4">
        <v>32</v>
      </c>
      <c r="TG3" s="4">
        <v>20046</v>
      </c>
      <c r="TH3" s="4">
        <v>79818</v>
      </c>
      <c r="TI3" s="4">
        <v>20966</v>
      </c>
      <c r="TJ3" s="4">
        <v>-1111</v>
      </c>
      <c r="TK3" s="4">
        <v>-217</v>
      </c>
      <c r="TL3" s="4">
        <v>2235</v>
      </c>
      <c r="TM3" s="4">
        <v>0</v>
      </c>
      <c r="TN3" s="4">
        <v>10083</v>
      </c>
      <c r="TO3" s="4">
        <v>226</v>
      </c>
      <c r="TP3" s="4">
        <v>60273</v>
      </c>
      <c r="TQ3" s="4">
        <v>25002</v>
      </c>
      <c r="TR3" s="4">
        <v>68663</v>
      </c>
      <c r="TS3" s="4">
        <v>131373</v>
      </c>
      <c r="TT3" s="4">
        <v>874757</v>
      </c>
      <c r="TU3" s="4">
        <v>14688</v>
      </c>
      <c r="TV3" s="4">
        <v>1825595</v>
      </c>
      <c r="TW3" s="4">
        <v>1014</v>
      </c>
      <c r="TX3" s="4">
        <v>60294811</v>
      </c>
      <c r="TY3" s="4">
        <v>1764</v>
      </c>
      <c r="TZ3" s="4">
        <v>8472</v>
      </c>
      <c r="UA3" s="4">
        <v>3974</v>
      </c>
      <c r="UB3" s="4">
        <v>4497</v>
      </c>
      <c r="UC3" s="4">
        <v>2283</v>
      </c>
      <c r="UD3" s="4">
        <v>66665864</v>
      </c>
      <c r="UE3" s="4">
        <v>9265174</v>
      </c>
      <c r="UF3" s="4">
        <v>1465029</v>
      </c>
      <c r="UG3" s="4">
        <v>1666541</v>
      </c>
      <c r="UH3" s="4">
        <v>1710669</v>
      </c>
      <c r="UI3" s="4">
        <v>-310885</v>
      </c>
      <c r="UJ3" s="4">
        <v>133249569</v>
      </c>
      <c r="UK3" s="4">
        <v>2330556</v>
      </c>
      <c r="UL3" s="4">
        <v>228153</v>
      </c>
      <c r="UM3" s="4">
        <v>929265</v>
      </c>
      <c r="UN3" s="4">
        <v>646064</v>
      </c>
      <c r="UO3" s="4">
        <v>158177</v>
      </c>
      <c r="UP3" s="4">
        <v>34052070</v>
      </c>
      <c r="UQ3" s="4">
        <v>792258</v>
      </c>
      <c r="UR3" s="4">
        <v>33974</v>
      </c>
      <c r="US3" s="4">
        <v>406228</v>
      </c>
      <c r="UT3" s="4">
        <v>216906</v>
      </c>
      <c r="UU3" s="4">
        <v>213362</v>
      </c>
      <c r="UV3" s="4">
        <v>12816822</v>
      </c>
      <c r="UW3" s="4">
        <v>119239</v>
      </c>
      <c r="UX3" s="4">
        <v>8015</v>
      </c>
      <c r="UY3" s="4">
        <v>52299</v>
      </c>
      <c r="UZ3" s="4">
        <v>31307</v>
      </c>
      <c r="VA3" s="4">
        <v>8874</v>
      </c>
      <c r="VB3" s="4">
        <v>11061787</v>
      </c>
      <c r="VC3" s="4">
        <v>822338</v>
      </c>
      <c r="VD3" s="4">
        <v>31287</v>
      </c>
      <c r="VE3" s="4">
        <v>197707</v>
      </c>
      <c r="VF3" s="4">
        <v>177566</v>
      </c>
      <c r="VG3" s="4">
        <v>24018</v>
      </c>
      <c r="VH3" s="4">
        <v>20835580</v>
      </c>
      <c r="VI3" s="4">
        <v>707645</v>
      </c>
      <c r="VJ3" s="4">
        <v>44069</v>
      </c>
      <c r="VK3" s="4">
        <v>317985</v>
      </c>
      <c r="VL3" s="4">
        <v>203473</v>
      </c>
      <c r="VM3" s="4">
        <v>8090</v>
      </c>
      <c r="VN3" s="4">
        <v>44714187</v>
      </c>
      <c r="VO3" s="4">
        <v>1649222</v>
      </c>
      <c r="VP3" s="4">
        <v>83367</v>
      </c>
      <c r="VQ3" s="4">
        <v>567991</v>
      </c>
      <c r="VR3" s="4">
        <v>412344</v>
      </c>
      <c r="VS3" s="4">
        <v>40981</v>
      </c>
      <c r="VT3" s="4">
        <v>97444305</v>
      </c>
      <c r="VU3" s="4">
        <v>2361000</v>
      </c>
      <c r="VV3" s="4">
        <v>230445</v>
      </c>
      <c r="VW3" s="4">
        <v>1144736</v>
      </c>
      <c r="VX3" s="4">
        <v>672672</v>
      </c>
      <c r="VY3" s="4">
        <v>324165</v>
      </c>
      <c r="VZ3" s="4">
        <v>51687296</v>
      </c>
      <c r="WA3" s="4">
        <v>1222705</v>
      </c>
      <c r="WB3" s="4">
        <v>1113096</v>
      </c>
      <c r="WC3" s="4">
        <v>926645</v>
      </c>
      <c r="WD3" s="4">
        <v>320376</v>
      </c>
      <c r="WE3" s="4">
        <v>415315</v>
      </c>
      <c r="WF3" s="4">
        <v>6754890</v>
      </c>
      <c r="WG3" s="4">
        <v>508065</v>
      </c>
      <c r="WH3" s="4">
        <v>65360</v>
      </c>
      <c r="WI3" s="4">
        <v>160791</v>
      </c>
      <c r="WJ3" s="4">
        <v>145943</v>
      </c>
      <c r="WK3" s="4">
        <v>26640</v>
      </c>
      <c r="WL3" s="4">
        <v>58442186</v>
      </c>
      <c r="WM3" s="4">
        <v>1730769</v>
      </c>
      <c r="WN3" s="4">
        <v>1178456</v>
      </c>
      <c r="WO3" s="4">
        <v>1087436</v>
      </c>
      <c r="WP3" s="4">
        <v>466320</v>
      </c>
      <c r="WQ3" s="4">
        <v>441953</v>
      </c>
      <c r="WR3" s="4">
        <v>17006407</v>
      </c>
      <c r="WS3" s="4">
        <v>281504</v>
      </c>
      <c r="WT3" s="4">
        <v>18151</v>
      </c>
      <c r="WU3" s="4">
        <v>102565</v>
      </c>
      <c r="WV3" s="4">
        <v>79977</v>
      </c>
      <c r="WW3" s="4">
        <v>56182</v>
      </c>
      <c r="WX3" s="4">
        <v>410868188</v>
      </c>
      <c r="WY3" s="4">
        <v>2127418</v>
      </c>
      <c r="WZ3" s="4">
        <v>276729</v>
      </c>
      <c r="XA3" s="4">
        <v>522780</v>
      </c>
      <c r="XB3" s="4">
        <v>716756</v>
      </c>
      <c r="XC3" s="4">
        <v>-329635</v>
      </c>
      <c r="XD3" s="4">
        <v>11631381</v>
      </c>
      <c r="XE3" s="4">
        <v>280041</v>
      </c>
      <c r="XF3" s="4">
        <v>15973</v>
      </c>
      <c r="XG3" s="4">
        <v>93663</v>
      </c>
      <c r="XH3" s="4">
        <v>108358</v>
      </c>
      <c r="XI3" s="4">
        <v>-14535</v>
      </c>
      <c r="XJ3" s="4">
        <v>207390808</v>
      </c>
      <c r="XK3" s="4">
        <v>4062234</v>
      </c>
      <c r="XL3" s="4">
        <v>632557</v>
      </c>
      <c r="XM3" s="4">
        <v>896300</v>
      </c>
      <c r="XN3" s="4">
        <v>1621563</v>
      </c>
      <c r="XO3" s="4">
        <v>-809101</v>
      </c>
      <c r="XP3" s="4">
        <v>11133537</v>
      </c>
      <c r="XQ3" s="4">
        <v>390721</v>
      </c>
      <c r="XR3" s="4">
        <v>20033</v>
      </c>
      <c r="XS3" s="4">
        <v>66332</v>
      </c>
      <c r="XT3" s="4">
        <v>128670</v>
      </c>
      <c r="XU3" s="4">
        <v>-77870</v>
      </c>
      <c r="XV3" s="4">
        <v>230155731</v>
      </c>
      <c r="XW3" s="4">
        <v>4732997</v>
      </c>
      <c r="XX3" s="4">
        <v>668561</v>
      </c>
      <c r="XY3" s="4">
        <v>1056292</v>
      </c>
      <c r="XZ3" s="4">
        <v>1858591</v>
      </c>
      <c r="YA3" s="4">
        <v>-901504</v>
      </c>
      <c r="YB3" s="4">
        <v>80505570</v>
      </c>
      <c r="YC3" s="4">
        <v>1930315</v>
      </c>
      <c r="YD3" s="4">
        <v>392723</v>
      </c>
      <c r="YE3" s="4">
        <v>645394</v>
      </c>
      <c r="YF3" s="4">
        <v>734910</v>
      </c>
      <c r="YG3" s="4">
        <v>-167303</v>
      </c>
      <c r="YH3" s="4">
        <v>1173104081</v>
      </c>
      <c r="YI3" s="4">
        <v>27201220</v>
      </c>
      <c r="YJ3" s="4">
        <v>4575588</v>
      </c>
      <c r="YK3" s="4">
        <v>8129228</v>
      </c>
      <c r="YL3" s="4">
        <v>7515221</v>
      </c>
      <c r="YM3" s="4">
        <v>-474505</v>
      </c>
      <c r="YN3" s="4">
        <v>612374964</v>
      </c>
      <c r="YO3" s="4">
        <v>11229370</v>
      </c>
      <c r="YP3" s="4">
        <v>1734416</v>
      </c>
      <c r="YQ3" s="4">
        <v>3224968</v>
      </c>
      <c r="YR3" s="4">
        <v>3519003</v>
      </c>
      <c r="YS3" s="4">
        <v>-439880</v>
      </c>
      <c r="YT3" s="4">
        <v>1845773858</v>
      </c>
      <c r="YU3" s="4">
        <v>38432356</v>
      </c>
      <c r="YV3" s="4">
        <v>6318475</v>
      </c>
      <c r="YW3" s="4">
        <v>11358166</v>
      </c>
      <c r="YX3" s="4">
        <v>11038720</v>
      </c>
      <c r="YY3" s="4">
        <v>-912103</v>
      </c>
      <c r="YZ3" s="4">
        <v>11051229</v>
      </c>
      <c r="ZA3" s="4">
        <v>4022</v>
      </c>
      <c r="ZB3" s="4">
        <v>1512</v>
      </c>
      <c r="ZC3" s="4">
        <v>5696</v>
      </c>
      <c r="ZD3" s="4">
        <v>32415048</v>
      </c>
      <c r="ZE3" s="4">
        <v>16787056</v>
      </c>
      <c r="ZF3" s="4">
        <v>9448524</v>
      </c>
      <c r="ZG3" s="4">
        <v>1573772</v>
      </c>
      <c r="ZH3" s="4">
        <v>19201223</v>
      </c>
      <c r="ZI3" s="4">
        <v>3579587</v>
      </c>
      <c r="ZJ3" s="4">
        <v>2333544</v>
      </c>
      <c r="ZK3" s="4">
        <v>255025</v>
      </c>
      <c r="ZL3" s="4">
        <v>13001195</v>
      </c>
      <c r="ZM3" s="4">
        <v>3190770</v>
      </c>
      <c r="ZN3" s="4">
        <v>1684503</v>
      </c>
      <c r="ZO3" s="4">
        <v>523842</v>
      </c>
      <c r="ZP3" s="4">
        <v>28995540</v>
      </c>
      <c r="ZQ3" s="4">
        <v>4326239</v>
      </c>
      <c r="ZR3" s="4">
        <v>2440047</v>
      </c>
      <c r="ZS3" s="4">
        <v>568589</v>
      </c>
      <c r="ZT3" s="4">
        <v>12303291</v>
      </c>
      <c r="ZU3" s="4">
        <v>4814745</v>
      </c>
      <c r="ZV3" s="4">
        <v>1746092</v>
      </c>
      <c r="ZW3" s="4">
        <v>505445</v>
      </c>
      <c r="ZX3" s="4">
        <v>2105277</v>
      </c>
      <c r="ZY3" s="4">
        <v>333491</v>
      </c>
      <c r="ZZ3" s="4">
        <v>283061</v>
      </c>
      <c r="AAA3" s="4">
        <v>93011</v>
      </c>
      <c r="AAB3" s="4">
        <v>122488074</v>
      </c>
      <c r="AAC3" s="4">
        <v>3017169</v>
      </c>
      <c r="AAD3" s="4">
        <v>2142064</v>
      </c>
      <c r="AAE3" s="4">
        <v>291111</v>
      </c>
      <c r="AAF3" s="4">
        <v>43161342</v>
      </c>
      <c r="AAG3" s="4">
        <v>10084856</v>
      </c>
      <c r="AAH3" s="4">
        <v>4858914</v>
      </c>
      <c r="AAI3" s="4">
        <v>1013086</v>
      </c>
      <c r="AAJ3" s="4">
        <v>21890601</v>
      </c>
      <c r="AAK3" s="4">
        <v>3135606</v>
      </c>
      <c r="AAL3" s="4">
        <v>2021906</v>
      </c>
      <c r="AAM3" s="4">
        <v>480440</v>
      </c>
      <c r="AAN3" s="4">
        <v>310509935</v>
      </c>
      <c r="AAO3" s="4">
        <v>50557742</v>
      </c>
      <c r="AAP3" s="4">
        <v>27754097</v>
      </c>
      <c r="AAQ3" s="4">
        <v>5461380</v>
      </c>
      <c r="AAR3" s="4">
        <v>79294468</v>
      </c>
      <c r="AAS3" s="4">
        <v>22988099</v>
      </c>
      <c r="AAT3" s="4">
        <v>11479565</v>
      </c>
      <c r="AAU3" s="4">
        <v>2056919</v>
      </c>
      <c r="AAV3" s="4">
        <v>400855638</v>
      </c>
      <c r="AAW3" s="4">
        <v>73549861</v>
      </c>
      <c r="AAX3" s="4">
        <v>39235175</v>
      </c>
      <c r="AAY3" s="4">
        <v>7523997</v>
      </c>
      <c r="AAZ3" s="4">
        <v>27790546</v>
      </c>
      <c r="ABA3" s="4">
        <v>59197685</v>
      </c>
      <c r="ABB3" s="4">
        <v>2487449</v>
      </c>
      <c r="ABC3" s="4">
        <v>8472</v>
      </c>
      <c r="ABD3" s="4">
        <v>1076836553</v>
      </c>
      <c r="ABE3" s="4">
        <v>167668603</v>
      </c>
      <c r="ABF3" s="4">
        <v>5260153</v>
      </c>
      <c r="ABG3" s="4">
        <v>537965008</v>
      </c>
      <c r="ABH3" s="4">
        <v>136571717</v>
      </c>
      <c r="ABI3" s="4">
        <v>1051407</v>
      </c>
      <c r="ABJ3" s="4">
        <v>1673999246</v>
      </c>
      <c r="ABK3" s="4">
        <v>306727767</v>
      </c>
      <c r="ABL3" s="4">
        <v>6320031</v>
      </c>
      <c r="ABM3" s="4">
        <v>14948338</v>
      </c>
      <c r="ABN3" s="4">
        <v>1288222</v>
      </c>
      <c r="ABO3" s="4">
        <v>795435</v>
      </c>
      <c r="ABP3" s="4">
        <v>157057</v>
      </c>
      <c r="ABQ3" s="4">
        <v>20116</v>
      </c>
      <c r="ABR3" s="4">
        <v>175872</v>
      </c>
      <c r="ABS3" s="4">
        <v>3544592</v>
      </c>
      <c r="ABT3" s="4">
        <v>2638841</v>
      </c>
      <c r="ABU3" s="4">
        <v>2673498</v>
      </c>
      <c r="ABV3" s="4">
        <v>51789</v>
      </c>
      <c r="ABW3" s="4">
        <v>5927004</v>
      </c>
      <c r="ABX3" s="4">
        <v>1606593</v>
      </c>
      <c r="ABY3" s="4">
        <v>182040</v>
      </c>
      <c r="ABZ3" s="4">
        <v>55972</v>
      </c>
      <c r="ACA3" s="4">
        <v>10792878</v>
      </c>
      <c r="ACB3" s="4">
        <v>2672106</v>
      </c>
      <c r="ACC3" s="4">
        <v>264545</v>
      </c>
      <c r="ACD3" s="4">
        <v>53852</v>
      </c>
      <c r="ACE3" s="4">
        <v>15952415</v>
      </c>
      <c r="ACF3" s="4">
        <v>3033976</v>
      </c>
      <c r="ACG3" s="4">
        <v>233090</v>
      </c>
      <c r="ACH3" s="4">
        <v>31591</v>
      </c>
      <c r="ACI3" s="4">
        <v>17185382</v>
      </c>
      <c r="ACJ3" s="4">
        <v>2588573</v>
      </c>
      <c r="ACK3" s="4">
        <v>263863</v>
      </c>
      <c r="ACL3" s="4">
        <v>26430</v>
      </c>
      <c r="ACM3" s="4">
        <v>27142750</v>
      </c>
      <c r="ACN3" s="4">
        <v>4400734</v>
      </c>
      <c r="ACO3" s="4">
        <v>621230</v>
      </c>
      <c r="ACP3" s="4">
        <v>14161</v>
      </c>
      <c r="ACQ3" s="4">
        <v>24974498</v>
      </c>
      <c r="ACR3" s="4">
        <v>4226755</v>
      </c>
      <c r="ACS3" s="4">
        <v>549116</v>
      </c>
      <c r="ACT3" s="4">
        <v>8614</v>
      </c>
      <c r="ACU3" s="4">
        <v>28629090</v>
      </c>
      <c r="ACV3" s="4">
        <v>5450298</v>
      </c>
      <c r="ACW3" s="4">
        <v>862884</v>
      </c>
      <c r="ACX3" s="4">
        <v>7802</v>
      </c>
      <c r="ACY3" s="4">
        <v>43830129</v>
      </c>
      <c r="ACZ3" s="4">
        <v>6710090</v>
      </c>
      <c r="ADA3" s="4">
        <v>482521</v>
      </c>
      <c r="ADB3" s="4">
        <v>3541</v>
      </c>
      <c r="ADC3" s="4">
        <v>32419576</v>
      </c>
      <c r="ADD3" s="4">
        <v>2800666</v>
      </c>
      <c r="ADE3" s="4">
        <v>431153</v>
      </c>
      <c r="ADF3" s="4">
        <v>1727</v>
      </c>
      <c r="ADG3" s="4">
        <v>33343063</v>
      </c>
      <c r="ADH3" s="4">
        <v>1141701</v>
      </c>
      <c r="ADI3" s="4">
        <v>334310</v>
      </c>
      <c r="ADJ3" s="4">
        <v>1215</v>
      </c>
      <c r="ADK3" s="4">
        <v>46822503</v>
      </c>
      <c r="ADL3" s="4">
        <v>1534917</v>
      </c>
      <c r="ADM3" s="4">
        <v>309787</v>
      </c>
      <c r="ADN3" s="4">
        <v>193</v>
      </c>
      <c r="ADO3" s="4">
        <v>25849223</v>
      </c>
      <c r="ADP3" s="4">
        <v>429929</v>
      </c>
      <c r="ADQ3" s="4">
        <v>315962</v>
      </c>
      <c r="ADR3" s="4">
        <v>75</v>
      </c>
      <c r="ADS3" s="4">
        <v>84442531</v>
      </c>
      <c r="ADT3" s="4">
        <v>0</v>
      </c>
      <c r="ADU3" s="4">
        <v>0</v>
      </c>
      <c r="ADV3" s="4">
        <v>432834</v>
      </c>
      <c r="ADW3" s="4">
        <v>400855628</v>
      </c>
      <c r="ADX3" s="4">
        <v>39235166</v>
      </c>
      <c r="ADY3" s="4">
        <v>7524001</v>
      </c>
      <c r="ADZ3" s="4">
        <v>6190065</v>
      </c>
      <c r="AEA3" s="4">
        <v>376800</v>
      </c>
      <c r="AEB3" s="4">
        <v>775481</v>
      </c>
      <c r="AEC3" s="4">
        <v>934375</v>
      </c>
      <c r="AED3" s="4">
        <v>10090262</v>
      </c>
      <c r="AEE3" s="4">
        <v>3068636</v>
      </c>
      <c r="AEF3" s="4">
        <v>131.1</v>
      </c>
      <c r="AEG3" s="4">
        <v>2958702</v>
      </c>
      <c r="AEH3" s="4">
        <v>6027338</v>
      </c>
      <c r="AEI3" s="4">
        <v>126.00000000000001</v>
      </c>
      <c r="AEJ3" s="4">
        <v>1024723</v>
      </c>
      <c r="AEK3" s="4">
        <v>788820</v>
      </c>
      <c r="AEL3" s="4">
        <v>0</v>
      </c>
      <c r="AEM3" s="4">
        <v>2958702</v>
      </c>
      <c r="AEN3" s="4">
        <v>14140028</v>
      </c>
      <c r="AEO3" s="4">
        <v>88383</v>
      </c>
      <c r="AEP3" s="4">
        <v>3355143</v>
      </c>
      <c r="AEQ3" s="4">
        <v>4148922</v>
      </c>
      <c r="AER3" s="4">
        <v>12123</v>
      </c>
      <c r="AES3" s="4">
        <v>2423251</v>
      </c>
      <c r="AET3" s="4">
        <v>18288950</v>
      </c>
      <c r="AEU3" s="4">
        <v>100506</v>
      </c>
      <c r="AEV3" s="4">
        <v>5778394</v>
      </c>
      <c r="AEW3" s="4">
        <v>4552</v>
      </c>
      <c r="AEX3" s="4">
        <v>12606508</v>
      </c>
      <c r="AEY3" s="4">
        <v>626</v>
      </c>
      <c r="AEZ3" s="4">
        <v>3926</v>
      </c>
      <c r="AFA3" s="4">
        <v>52577934</v>
      </c>
      <c r="AFB3" s="4">
        <v>313147739</v>
      </c>
      <c r="AFC3" s="4">
        <v>73929733</v>
      </c>
      <c r="AFD3" s="4">
        <v>5778578</v>
      </c>
      <c r="AFE3" s="4">
        <v>325784368</v>
      </c>
      <c r="AFF3" s="4">
        <v>183730333</v>
      </c>
      <c r="AFG3" s="4">
        <v>2027484</v>
      </c>
      <c r="AFH3" s="4">
        <v>364987171</v>
      </c>
      <c r="AFI3" s="4">
        <v>250438898</v>
      </c>
      <c r="AFJ3" s="4">
        <v>60383997</v>
      </c>
      <c r="AFK3" s="4">
        <v>1003919275</v>
      </c>
      <c r="AFL3" s="4">
        <v>508098959</v>
      </c>
      <c r="AFM3" s="4">
        <v>2378378</v>
      </c>
      <c r="AFN3" s="4">
        <v>11584999</v>
      </c>
      <c r="AFO3" s="4">
        <v>7209441</v>
      </c>
      <c r="AFP3" s="4">
        <v>4375556</v>
      </c>
      <c r="AFQ3" s="4">
        <v>11463453</v>
      </c>
      <c r="AFR3" s="4">
        <v>2957328</v>
      </c>
      <c r="AFS3" s="4">
        <v>8506128</v>
      </c>
      <c r="AFT3" s="4">
        <v>862907</v>
      </c>
      <c r="AFU3" s="4">
        <v>516944</v>
      </c>
      <c r="AFV3" s="4">
        <v>345962</v>
      </c>
      <c r="AFW3" s="4">
        <v>610551</v>
      </c>
      <c r="AFX3" s="4">
        <v>77680</v>
      </c>
      <c r="AFY3" s="4">
        <v>207572</v>
      </c>
      <c r="AFZ3" s="4">
        <v>207572</v>
      </c>
      <c r="AGA3" s="4">
        <v>100511619</v>
      </c>
      <c r="AGB3" s="4">
        <v>72213432</v>
      </c>
      <c r="AGC3" s="4">
        <v>28298186</v>
      </c>
      <c r="AGD3" s="4">
        <v>48868701</v>
      </c>
      <c r="AGE3" s="4">
        <v>37647255</v>
      </c>
      <c r="AGF3" s="4">
        <v>11221445</v>
      </c>
      <c r="AGG3" s="4">
        <v>12055</v>
      </c>
      <c r="AGH3" s="4">
        <v>1259822</v>
      </c>
      <c r="AGI3" s="4">
        <v>46948</v>
      </c>
      <c r="AGJ3" s="4">
        <v>177932192</v>
      </c>
      <c r="AGK3" s="4">
        <v>16267783</v>
      </c>
      <c r="AGL3" s="4">
        <v>164228500</v>
      </c>
      <c r="AGM3" s="4">
        <v>794656</v>
      </c>
      <c r="AGN3" s="4">
        <v>40769409</v>
      </c>
      <c r="AGO3" s="4">
        <v>958590</v>
      </c>
      <c r="AGP3" s="4">
        <v>47505</v>
      </c>
      <c r="AGQ3" s="4">
        <v>0</v>
      </c>
      <c r="AGR3" s="4">
        <v>824</v>
      </c>
      <c r="AGS3" s="4">
        <v>84</v>
      </c>
      <c r="AGT3" s="4">
        <v>14</v>
      </c>
      <c r="AGU3" s="4">
        <v>0</v>
      </c>
      <c r="AGV3" s="4">
        <v>33</v>
      </c>
      <c r="AGW3" s="4">
        <v>3</v>
      </c>
      <c r="AGX3" s="4">
        <v>805</v>
      </c>
      <c r="AGY3" s="4">
        <v>81</v>
      </c>
      <c r="AGZ3" s="4">
        <v>31178</v>
      </c>
      <c r="AHA3" s="4">
        <v>207</v>
      </c>
      <c r="AHB3" s="4">
        <v>31385</v>
      </c>
    </row>
    <row r="4" spans="1:886" x14ac:dyDescent="0.25">
      <c r="A4" s="3" t="s">
        <v>2164</v>
      </c>
      <c r="B4" s="2">
        <v>11</v>
      </c>
      <c r="C4" s="4">
        <v>1576</v>
      </c>
      <c r="D4" s="4">
        <v>2660</v>
      </c>
      <c r="E4" s="4">
        <v>8985</v>
      </c>
      <c r="F4" s="4">
        <v>1971954</v>
      </c>
      <c r="G4" s="4">
        <v>9608262</v>
      </c>
      <c r="H4" s="4">
        <v>2904581</v>
      </c>
      <c r="I4" s="4">
        <v>6819576</v>
      </c>
      <c r="J4" s="4">
        <v>8575968</v>
      </c>
      <c r="K4" s="4">
        <v>1344138</v>
      </c>
      <c r="L4" s="4">
        <v>294445</v>
      </c>
      <c r="M4" s="4">
        <v>1681044</v>
      </c>
      <c r="N4" s="4">
        <v>6221987</v>
      </c>
      <c r="O4" s="4">
        <v>445546</v>
      </c>
      <c r="P4" s="4">
        <v>340026</v>
      </c>
      <c r="Q4" s="4">
        <v>1200681</v>
      </c>
      <c r="R4" s="4">
        <v>6249097</v>
      </c>
      <c r="S4" s="4">
        <v>1027574</v>
      </c>
      <c r="T4" s="4">
        <v>550529</v>
      </c>
      <c r="U4" s="4">
        <v>3415339</v>
      </c>
      <c r="V4" s="4">
        <v>7904722</v>
      </c>
      <c r="W4" s="4">
        <v>1650668</v>
      </c>
      <c r="X4" s="4">
        <v>808589</v>
      </c>
      <c r="Y4" s="4">
        <v>3675632</v>
      </c>
      <c r="Z4" s="4">
        <v>11762172</v>
      </c>
      <c r="AA4" s="4">
        <v>1078160</v>
      </c>
      <c r="AB4" s="4">
        <v>309734</v>
      </c>
      <c r="AC4" s="4">
        <v>1489688</v>
      </c>
      <c r="AD4" s="4">
        <v>4354893</v>
      </c>
      <c r="AE4" s="4">
        <v>63014</v>
      </c>
      <c r="AF4" s="4">
        <v>77028</v>
      </c>
      <c r="AG4" s="4">
        <v>338326</v>
      </c>
      <c r="AH4" s="4">
        <v>903653</v>
      </c>
      <c r="AI4" s="4">
        <v>1357962</v>
      </c>
      <c r="AJ4" s="4">
        <v>287322</v>
      </c>
      <c r="AK4" s="4">
        <v>2211006</v>
      </c>
      <c r="AL4" s="4">
        <v>24071799</v>
      </c>
      <c r="AM4" s="4">
        <v>4016886</v>
      </c>
      <c r="AN4" s="4">
        <v>980795</v>
      </c>
      <c r="AO4" s="4">
        <v>8191767</v>
      </c>
      <c r="AP4" s="4">
        <v>18951607</v>
      </c>
      <c r="AQ4" s="4">
        <v>1466562</v>
      </c>
      <c r="AR4" s="4">
        <v>967147</v>
      </c>
      <c r="AS4" s="4">
        <v>5948526</v>
      </c>
      <c r="AT4" s="4">
        <v>13426786</v>
      </c>
      <c r="AU4" s="4">
        <v>22058774</v>
      </c>
      <c r="AV4" s="4">
        <v>7520197</v>
      </c>
      <c r="AW4" s="4">
        <v>34971581</v>
      </c>
      <c r="AX4" s="4">
        <v>102422688</v>
      </c>
      <c r="AY4" s="4">
        <v>2806575</v>
      </c>
      <c r="AZ4" s="4">
        <v>819090</v>
      </c>
      <c r="BA4" s="4">
        <v>8237800</v>
      </c>
      <c r="BB4" s="4">
        <v>28112900</v>
      </c>
      <c r="BC4" s="4">
        <v>6231412</v>
      </c>
      <c r="BD4" s="4">
        <v>4213885</v>
      </c>
      <c r="BE4" s="4">
        <v>37713039</v>
      </c>
      <c r="BF4" s="4">
        <v>108722936</v>
      </c>
      <c r="BG4" s="4">
        <v>51757</v>
      </c>
      <c r="BH4" s="4">
        <v>32626</v>
      </c>
      <c r="BI4" s="4">
        <v>202075</v>
      </c>
      <c r="BJ4" s="4">
        <v>621478</v>
      </c>
      <c r="BK4" s="4">
        <v>28291759</v>
      </c>
      <c r="BL4" s="4">
        <v>11736739</v>
      </c>
      <c r="BM4" s="4">
        <v>72693607</v>
      </c>
      <c r="BN4" s="4">
        <v>213117580</v>
      </c>
    </row>
    <row r="5" spans="1:886" x14ac:dyDescent="0.25">
      <c r="A5" s="3" t="s">
        <v>2165</v>
      </c>
      <c r="B5" s="2">
        <v>34</v>
      </c>
      <c r="C5" s="4">
        <v>50</v>
      </c>
      <c r="D5" s="4">
        <v>1440</v>
      </c>
      <c r="E5" s="4">
        <v>86457</v>
      </c>
      <c r="F5" s="4">
        <v>1206637</v>
      </c>
      <c r="G5" s="4">
        <v>2545574</v>
      </c>
      <c r="H5" s="4">
        <v>1337200</v>
      </c>
      <c r="I5" s="4">
        <v>3270550</v>
      </c>
      <c r="J5" s="4">
        <v>3327431</v>
      </c>
      <c r="K5" s="4">
        <v>317312</v>
      </c>
      <c r="L5" s="4">
        <v>270382</v>
      </c>
      <c r="M5" s="4">
        <v>894365</v>
      </c>
      <c r="N5" s="4">
        <v>1172974</v>
      </c>
      <c r="O5" s="4">
        <v>128759</v>
      </c>
      <c r="P5" s="4">
        <v>61293</v>
      </c>
      <c r="Q5" s="4">
        <v>599221</v>
      </c>
      <c r="R5" s="4">
        <v>755736</v>
      </c>
      <c r="S5" s="4">
        <v>392975</v>
      </c>
      <c r="T5" s="4">
        <v>313214</v>
      </c>
      <c r="U5" s="4">
        <v>1946437</v>
      </c>
      <c r="V5" s="4">
        <v>2712840</v>
      </c>
      <c r="W5" s="4">
        <v>704779</v>
      </c>
      <c r="X5" s="4">
        <v>534591</v>
      </c>
      <c r="Y5" s="4">
        <v>2350902</v>
      </c>
      <c r="Z5" s="4">
        <v>2604622</v>
      </c>
      <c r="AA5" s="4">
        <v>343863</v>
      </c>
      <c r="AB5" s="4">
        <v>200210</v>
      </c>
      <c r="AC5" s="4">
        <v>1115806</v>
      </c>
      <c r="AD5" s="4">
        <v>1207608</v>
      </c>
      <c r="AE5" s="4">
        <v>30269</v>
      </c>
      <c r="AF5" s="4">
        <v>28225</v>
      </c>
      <c r="AG5" s="4">
        <v>158443</v>
      </c>
      <c r="AH5" s="4">
        <v>281838</v>
      </c>
      <c r="AI5" s="4">
        <v>296488</v>
      </c>
      <c r="AJ5" s="4">
        <v>92685</v>
      </c>
      <c r="AK5" s="4">
        <v>1136165</v>
      </c>
      <c r="AL5" s="4">
        <v>7090436</v>
      </c>
      <c r="AM5" s="4">
        <v>1404199</v>
      </c>
      <c r="AN5" s="4">
        <v>583198</v>
      </c>
      <c r="AO5" s="4">
        <v>3332512</v>
      </c>
      <c r="AP5" s="4">
        <v>4985278</v>
      </c>
      <c r="AQ5" s="4">
        <v>558719</v>
      </c>
      <c r="AR5" s="4">
        <v>436671</v>
      </c>
      <c r="AS5" s="4">
        <v>2375189</v>
      </c>
      <c r="AT5" s="4">
        <v>3965809</v>
      </c>
      <c r="AU5" s="4">
        <v>6722932</v>
      </c>
      <c r="AV5" s="4">
        <v>3857677</v>
      </c>
      <c r="AW5" s="4">
        <v>17179595</v>
      </c>
      <c r="AX5" s="4">
        <v>28104573</v>
      </c>
      <c r="AY5" s="4">
        <v>3013010</v>
      </c>
      <c r="AZ5" s="4">
        <v>1305120</v>
      </c>
      <c r="BA5" s="4">
        <v>5644469</v>
      </c>
      <c r="BB5" s="4">
        <v>12600954</v>
      </c>
      <c r="BC5" s="4">
        <v>3880082</v>
      </c>
      <c r="BD5" s="4">
        <v>2690488</v>
      </c>
      <c r="BE5" s="4">
        <v>26969085</v>
      </c>
      <c r="BF5" s="4">
        <v>40816389</v>
      </c>
      <c r="BG5" s="4">
        <v>130673</v>
      </c>
      <c r="BH5" s="4">
        <v>50703</v>
      </c>
      <c r="BI5" s="4">
        <v>414574</v>
      </c>
      <c r="BJ5" s="4">
        <v>851992</v>
      </c>
      <c r="BK5" s="4">
        <v>10603063</v>
      </c>
      <c r="BL5" s="4">
        <v>6549604</v>
      </c>
      <c r="BM5" s="4">
        <v>44235133</v>
      </c>
      <c r="BN5" s="4">
        <v>70127596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K28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12.85546875" style="5" hidden="1" customWidth="1"/>
    <col min="2" max="2" width="16.28515625" style="5" hidden="1" customWidth="1"/>
    <col min="3" max="3" width="16.5703125" style="5" hidden="1" customWidth="1"/>
    <col min="4" max="4" width="15.140625" style="5" hidden="1" customWidth="1"/>
    <col min="5" max="5" width="3.28515625" style="5" bestFit="1" customWidth="1"/>
    <col min="6" max="6" width="4" style="5" bestFit="1" customWidth="1"/>
    <col min="7" max="7" width="57.7109375" style="5" customWidth="1"/>
    <col min="8" max="8" width="14" style="5" customWidth="1"/>
    <col min="9" max="9" width="14.140625" style="5" customWidth="1"/>
    <col min="10" max="10" width="14.28515625" style="5" customWidth="1"/>
    <col min="11" max="11" width="9.140625" style="5" customWidth="1"/>
    <col min="12" max="16384" width="9.140625" style="5" hidden="1"/>
  </cols>
  <sheetData>
    <row r="1" spans="1:10" x14ac:dyDescent="0.25">
      <c r="E1" s="142" t="s">
        <v>2028</v>
      </c>
      <c r="F1" s="142"/>
      <c r="G1" s="142"/>
    </row>
    <row r="2" spans="1:10" ht="13.5" customHeight="1" x14ac:dyDescent="0.25"/>
    <row r="3" spans="1:10" ht="45.75" customHeight="1" x14ac:dyDescent="0.25">
      <c r="E3" s="141" t="s">
        <v>986</v>
      </c>
      <c r="F3" s="141"/>
      <c r="G3" s="141"/>
      <c r="H3" s="141"/>
      <c r="I3" s="141"/>
      <c r="J3" s="141"/>
    </row>
    <row r="4" spans="1:10" ht="38.25" x14ac:dyDescent="0.25">
      <c r="A4" s="12" t="s">
        <v>31</v>
      </c>
      <c r="B4" s="23" t="s">
        <v>369</v>
      </c>
      <c r="C4" s="23" t="s">
        <v>370</v>
      </c>
      <c r="D4" s="23" t="s">
        <v>371</v>
      </c>
      <c r="E4" s="87"/>
      <c r="F4" s="14"/>
      <c r="G4" s="15"/>
      <c r="H4" s="88" t="s">
        <v>347</v>
      </c>
      <c r="I4" s="20" t="s">
        <v>348</v>
      </c>
      <c r="J4" s="20" t="s">
        <v>349</v>
      </c>
    </row>
    <row r="5" spans="1:10" x14ac:dyDescent="0.25">
      <c r="A5" s="12"/>
      <c r="B5" s="86"/>
      <c r="C5" s="86"/>
      <c r="D5" s="86"/>
      <c r="E5" s="89"/>
      <c r="F5" s="153" t="s">
        <v>329</v>
      </c>
      <c r="G5" s="153"/>
      <c r="H5" s="90"/>
      <c r="I5" s="91"/>
      <c r="J5" s="20"/>
    </row>
    <row r="6" spans="1:10" x14ac:dyDescent="0.25">
      <c r="A6" s="18" t="s">
        <v>355</v>
      </c>
      <c r="B6" s="5" t="str">
        <f t="shared" ref="B6:C14" si="0">"NoBk_"&amp;$A6&amp;"_"&amp;B$4</f>
        <v>NoBk_SAP_TV</v>
      </c>
      <c r="C6" s="5" t="str">
        <f t="shared" si="0"/>
        <v>NoBk_SAP_AV</v>
      </c>
      <c r="E6" s="92" t="s">
        <v>0</v>
      </c>
      <c r="F6" s="14"/>
      <c r="G6" s="15" t="s">
        <v>334</v>
      </c>
      <c r="H6" s="27">
        <v>79376817</v>
      </c>
      <c r="I6" s="27">
        <v>1233909</v>
      </c>
      <c r="J6" s="14"/>
    </row>
    <row r="7" spans="1:10" x14ac:dyDescent="0.25">
      <c r="A7" s="18" t="s">
        <v>356</v>
      </c>
      <c r="B7" s="5" t="str">
        <f t="shared" si="0"/>
        <v>NoBk_SAPv_TV</v>
      </c>
      <c r="C7" s="5" t="str">
        <f t="shared" si="0"/>
        <v>NoBk_SAPv_AV</v>
      </c>
      <c r="E7" s="14"/>
      <c r="F7" s="14"/>
      <c r="G7" s="14" t="s">
        <v>330</v>
      </c>
      <c r="H7" s="27">
        <v>-260343</v>
      </c>
      <c r="I7" s="27">
        <v>0</v>
      </c>
      <c r="J7" s="14"/>
    </row>
    <row r="8" spans="1:10" x14ac:dyDescent="0.25">
      <c r="A8" s="18" t="s">
        <v>357</v>
      </c>
      <c r="B8" s="5" t="str">
        <f t="shared" si="0"/>
        <v>NoBk_SAPt_TV</v>
      </c>
      <c r="C8" s="5" t="str">
        <f t="shared" si="0"/>
        <v>NoBk_SAPt_AV</v>
      </c>
      <c r="E8" s="14"/>
      <c r="F8" s="14"/>
      <c r="G8" s="14" t="s">
        <v>331</v>
      </c>
      <c r="H8" s="27">
        <v>4973743</v>
      </c>
      <c r="I8" s="27">
        <v>331248</v>
      </c>
      <c r="J8" s="14"/>
    </row>
    <row r="9" spans="1:10" x14ac:dyDescent="0.25">
      <c r="A9" s="18" t="s">
        <v>358</v>
      </c>
      <c r="B9" s="5" t="str">
        <f t="shared" si="0"/>
        <v>NoBk_SAPa_TV</v>
      </c>
      <c r="C9" s="5" t="str">
        <f t="shared" si="0"/>
        <v>NoBk_SAPa_AV</v>
      </c>
      <c r="E9" s="14"/>
      <c r="F9" s="14"/>
      <c r="G9" s="14" t="s">
        <v>332</v>
      </c>
      <c r="H9" s="27">
        <v>1126680</v>
      </c>
      <c r="I9" s="27">
        <v>204015</v>
      </c>
      <c r="J9" s="14"/>
    </row>
    <row r="10" spans="1:10" x14ac:dyDescent="0.25">
      <c r="A10" s="18" t="s">
        <v>363</v>
      </c>
      <c r="B10" s="5" t="str">
        <f t="shared" si="0"/>
        <v>NoBk_SAU_TV</v>
      </c>
      <c r="C10" s="5" t="str">
        <f t="shared" si="0"/>
        <v>NoBk_SAU_AV</v>
      </c>
      <c r="E10" s="15" t="s">
        <v>1</v>
      </c>
      <c r="F10" s="14"/>
      <c r="G10" s="15" t="s">
        <v>333</v>
      </c>
      <c r="H10" s="27">
        <v>82963539</v>
      </c>
      <c r="I10" s="27">
        <v>1361144</v>
      </c>
      <c r="J10" s="14"/>
    </row>
    <row r="11" spans="1:10" x14ac:dyDescent="0.25">
      <c r="A11" s="18" t="s">
        <v>350</v>
      </c>
      <c r="B11" s="5" t="str">
        <f t="shared" si="0"/>
        <v>NoBk_ONP_TV</v>
      </c>
      <c r="C11" s="5" t="str">
        <f t="shared" si="0"/>
        <v>NoBk_ONP_AV</v>
      </c>
      <c r="E11" s="15" t="s">
        <v>2</v>
      </c>
      <c r="F11" s="14"/>
      <c r="G11" s="15" t="s">
        <v>335</v>
      </c>
      <c r="H11" s="27">
        <v>35628308</v>
      </c>
      <c r="I11" s="27">
        <v>707279</v>
      </c>
      <c r="J11" s="14"/>
    </row>
    <row r="12" spans="1:10" x14ac:dyDescent="0.25">
      <c r="A12" s="18" t="s">
        <v>351</v>
      </c>
      <c r="B12" s="5" t="str">
        <f t="shared" si="0"/>
        <v>NoBk_ONVr_TV</v>
      </c>
      <c r="C12" s="5" t="str">
        <f t="shared" si="0"/>
        <v>NoBk_ONVr_AV</v>
      </c>
      <c r="E12" s="14"/>
      <c r="F12" s="14" t="s">
        <v>763</v>
      </c>
      <c r="G12" s="14" t="s">
        <v>330</v>
      </c>
      <c r="H12" s="27">
        <v>95883</v>
      </c>
      <c r="I12" s="27">
        <v>0</v>
      </c>
      <c r="J12" s="14"/>
    </row>
    <row r="13" spans="1:10" x14ac:dyDescent="0.25">
      <c r="A13" s="18" t="s">
        <v>359</v>
      </c>
      <c r="B13" s="5" t="str">
        <f t="shared" si="0"/>
        <v>NoBk_ONr_TV</v>
      </c>
      <c r="C13" s="5" t="str">
        <f t="shared" si="0"/>
        <v>NoBk_ONr_AV</v>
      </c>
      <c r="E13" s="14"/>
      <c r="F13" s="14" t="s">
        <v>764</v>
      </c>
      <c r="G13" s="14" t="s">
        <v>336</v>
      </c>
      <c r="H13" s="27">
        <v>9790215</v>
      </c>
      <c r="I13" s="27">
        <v>107808</v>
      </c>
      <c r="J13" s="14"/>
    </row>
    <row r="14" spans="1:10" x14ac:dyDescent="0.25">
      <c r="A14" s="18" t="s">
        <v>353</v>
      </c>
      <c r="B14" s="5" t="str">
        <f t="shared" si="0"/>
        <v>NoBk_ONUd_TV</v>
      </c>
      <c r="C14" s="5" t="str">
        <f t="shared" si="0"/>
        <v>NoBk_ONUd_AV</v>
      </c>
      <c r="E14" s="14"/>
      <c r="F14" s="14" t="s">
        <v>813</v>
      </c>
      <c r="G14" s="14" t="s">
        <v>337</v>
      </c>
      <c r="H14" s="27">
        <v>8670311</v>
      </c>
      <c r="I14" s="27">
        <v>34345</v>
      </c>
      <c r="J14" s="14"/>
    </row>
    <row r="15" spans="1:10" x14ac:dyDescent="0.25">
      <c r="A15" s="18" t="s">
        <v>354</v>
      </c>
      <c r="C15" s="5" t="str">
        <f>"NoBk_"&amp;$A15&amp;"_"&amp;C$4</f>
        <v>NoBk_ONfa_AV</v>
      </c>
      <c r="E15" s="14"/>
      <c r="F15" s="14" t="s">
        <v>814</v>
      </c>
      <c r="G15" s="14" t="s">
        <v>338</v>
      </c>
      <c r="H15" s="14"/>
      <c r="I15" s="27">
        <v>0</v>
      </c>
      <c r="J15" s="14"/>
    </row>
    <row r="16" spans="1:10" x14ac:dyDescent="0.25">
      <c r="A16" s="18" t="s">
        <v>360</v>
      </c>
      <c r="B16" s="5" t="str">
        <f>"NoBk_"&amp;$A16&amp;"_"&amp;B$4</f>
        <v>NoBk_ONak_TV</v>
      </c>
      <c r="C16" s="5" t="str">
        <f>"NoBk_"&amp;$A16&amp;"_"&amp;C$4</f>
        <v>NoBk_ONak_AV</v>
      </c>
      <c r="E16" s="14"/>
      <c r="F16" s="14" t="s">
        <v>815</v>
      </c>
      <c r="G16" s="14" t="s">
        <v>339</v>
      </c>
      <c r="H16" s="27">
        <v>-824831</v>
      </c>
      <c r="I16" s="27">
        <v>-118229</v>
      </c>
      <c r="J16" s="14"/>
    </row>
    <row r="17" spans="1:10" x14ac:dyDescent="0.25">
      <c r="A17" s="18" t="s">
        <v>361</v>
      </c>
      <c r="C17" s="5" t="str">
        <f>"NoBk_"&amp;$A17&amp;"_"&amp;C$4</f>
        <v>NoBk_ONyon_AV</v>
      </c>
      <c r="E17" s="14"/>
      <c r="F17" s="14" t="s">
        <v>816</v>
      </c>
      <c r="G17" s="14" t="s">
        <v>340</v>
      </c>
      <c r="H17" s="14"/>
      <c r="I17" s="27">
        <v>-9059</v>
      </c>
      <c r="J17" s="14"/>
    </row>
    <row r="18" spans="1:10" x14ac:dyDescent="0.25">
      <c r="A18" s="18" t="s">
        <v>362</v>
      </c>
      <c r="B18" s="5" t="str">
        <f t="shared" ref="B18:B24" si="1">"NoBk_"&amp;$A18&amp;"_"&amp;B$4</f>
        <v>NoBk_ONton_TV</v>
      </c>
      <c r="C18" s="5" t="str">
        <f>"NoBk_"&amp;$A18&amp;"_"&amp;C$4</f>
        <v>NoBk_ONton_AV</v>
      </c>
      <c r="E18" s="14"/>
      <c r="F18" s="14" t="s">
        <v>817</v>
      </c>
      <c r="G18" s="14" t="s">
        <v>341</v>
      </c>
      <c r="H18" s="27">
        <v>129642</v>
      </c>
      <c r="I18" s="27">
        <v>62846</v>
      </c>
      <c r="J18" s="14"/>
    </row>
    <row r="19" spans="1:10" x14ac:dyDescent="0.25">
      <c r="A19" s="18" t="s">
        <v>352</v>
      </c>
      <c r="B19" s="5" t="str">
        <f t="shared" si="1"/>
        <v>NoBk_ONU_TV</v>
      </c>
      <c r="C19" s="5" t="str">
        <f>"NoBk_"&amp;$A19&amp;"_"&amp;C$4</f>
        <v>NoBk_ONU_AV</v>
      </c>
      <c r="E19" s="15" t="s">
        <v>3</v>
      </c>
      <c r="F19" s="14"/>
      <c r="G19" s="15" t="s">
        <v>342</v>
      </c>
      <c r="H19" s="27">
        <v>35889625</v>
      </c>
      <c r="I19" s="27">
        <v>590607</v>
      </c>
      <c r="J19" s="14"/>
    </row>
    <row r="20" spans="1:10" x14ac:dyDescent="0.25">
      <c r="A20" s="18" t="s">
        <v>364</v>
      </c>
      <c r="B20" s="5" t="str">
        <f t="shared" si="1"/>
        <v>NoBk_KiM_TV</v>
      </c>
      <c r="E20" s="15" t="s">
        <v>4</v>
      </c>
      <c r="F20" s="14"/>
      <c r="G20" s="15" t="s">
        <v>343</v>
      </c>
      <c r="H20" s="27">
        <v>1214</v>
      </c>
      <c r="I20" s="14"/>
      <c r="J20" s="14"/>
    </row>
    <row r="21" spans="1:10" x14ac:dyDescent="0.25">
      <c r="A21" s="18" t="s">
        <v>365</v>
      </c>
      <c r="B21" s="5" t="str">
        <f t="shared" si="1"/>
        <v>NoBk_BBU_TV</v>
      </c>
      <c r="C21" s="5" t="str">
        <f>"NoBk_"&amp;$A21&amp;"_"&amp;C$4</f>
        <v>NoBk_BBU_AV</v>
      </c>
      <c r="E21" s="15" t="s">
        <v>5</v>
      </c>
      <c r="F21" s="14"/>
      <c r="G21" s="15" t="s">
        <v>926</v>
      </c>
      <c r="H21" s="27">
        <v>118854377</v>
      </c>
      <c r="I21" s="27">
        <v>1951751</v>
      </c>
      <c r="J21" s="14"/>
    </row>
    <row r="22" spans="1:10" x14ac:dyDescent="0.25">
      <c r="A22" s="18" t="s">
        <v>366</v>
      </c>
      <c r="B22" s="5" t="str">
        <f t="shared" si="1"/>
        <v>NoBk_hKre_TV</v>
      </c>
      <c r="C22" s="5" t="str">
        <f>"NoBk_"&amp;$A22&amp;"_"&amp;C$4</f>
        <v>NoBk_hKre_AV</v>
      </c>
      <c r="E22" s="14"/>
      <c r="F22" s="14"/>
      <c r="G22" s="14" t="s">
        <v>345</v>
      </c>
      <c r="H22" s="27">
        <v>84205102</v>
      </c>
      <c r="I22" s="27">
        <v>0</v>
      </c>
      <c r="J22" s="14"/>
    </row>
    <row r="23" spans="1:10" x14ac:dyDescent="0.25">
      <c r="A23" s="18" t="s">
        <v>367</v>
      </c>
      <c r="B23" s="5" t="str">
        <f t="shared" si="1"/>
        <v>NoBk_BVP_TV</v>
      </c>
      <c r="C23" s="5" t="str">
        <f>"NoBk_"&amp;$A23&amp;"_"&amp;C$4</f>
        <v>NoBk_BVP_AV</v>
      </c>
      <c r="E23" s="15" t="s">
        <v>6</v>
      </c>
      <c r="F23" s="14"/>
      <c r="G23" s="15" t="s">
        <v>344</v>
      </c>
      <c r="H23" s="27">
        <v>113910147</v>
      </c>
      <c r="I23" s="27">
        <v>1942472</v>
      </c>
      <c r="J23" s="14"/>
    </row>
    <row r="24" spans="1:10" x14ac:dyDescent="0.25">
      <c r="A24" s="18" t="s">
        <v>952</v>
      </c>
      <c r="B24" s="5" t="str">
        <f t="shared" si="1"/>
        <v>NoBk_hKred_TV</v>
      </c>
      <c r="C24" s="5" t="str">
        <f>"NoBk_"&amp;$A24&amp;"_"&amp;C$4</f>
        <v>NoBk_hKred_AV</v>
      </c>
      <c r="E24" s="14"/>
      <c r="F24" s="14"/>
      <c r="G24" s="14" t="s">
        <v>345</v>
      </c>
      <c r="H24" s="27">
        <v>81215332</v>
      </c>
      <c r="I24" s="27">
        <v>39276</v>
      </c>
      <c r="J24" s="14"/>
    </row>
    <row r="25" spans="1:10" x14ac:dyDescent="0.25">
      <c r="A25" s="18"/>
      <c r="E25" s="14"/>
      <c r="F25" s="14"/>
      <c r="G25" s="14"/>
      <c r="H25" s="14"/>
      <c r="I25" s="14"/>
      <c r="J25" s="14"/>
    </row>
    <row r="26" spans="1:10" x14ac:dyDescent="0.25">
      <c r="A26" s="18" t="s">
        <v>368</v>
      </c>
      <c r="B26" s="5" t="str">
        <f>"NoBk_"&amp;$A26&amp;"_"&amp;B$4</f>
        <v>NoBk_EfTgh_TV</v>
      </c>
      <c r="C26" s="5" t="str">
        <f>"NoBk_"&amp;$A26&amp;"_"&amp;C$4</f>
        <v>NoBk_EfTgh_AV</v>
      </c>
      <c r="D26" s="5" t="str">
        <f>"NoBk_"&amp;$A26&amp;"_"&amp;D$4</f>
        <v>NoBk_EfTgh_XV</v>
      </c>
      <c r="E26" s="14"/>
      <c r="F26" s="14"/>
      <c r="G26" s="15" t="s">
        <v>346</v>
      </c>
      <c r="H26" s="27">
        <v>0</v>
      </c>
      <c r="I26" s="27">
        <v>0</v>
      </c>
      <c r="J26" s="27">
        <v>1697418</v>
      </c>
    </row>
    <row r="27" spans="1:10" x14ac:dyDescent="0.25"/>
    <row r="28" spans="1:10" hidden="1" x14ac:dyDescent="0.25"/>
  </sheetData>
  <sheetProtection password="BF77" sheet="1" objects="1" scenarios="1"/>
  <mergeCells count="3">
    <mergeCell ref="E3:J3"/>
    <mergeCell ref="F5:G5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36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5" hidden="1" customWidth="1"/>
    <col min="2" max="2" width="21.28515625" style="5" hidden="1" customWidth="1"/>
    <col min="3" max="3" width="17.7109375" style="5" hidden="1" customWidth="1"/>
    <col min="4" max="4" width="4.140625" style="5" customWidth="1"/>
    <col min="5" max="5" width="43" style="5" customWidth="1"/>
    <col min="6" max="6" width="14.85546875" style="5" customWidth="1"/>
    <col min="7" max="7" width="14.5703125" style="5" customWidth="1"/>
    <col min="8" max="8" width="9.140625" style="5" customWidth="1"/>
    <col min="9" max="16384" width="9.140625" style="5" hidden="1"/>
  </cols>
  <sheetData>
    <row r="1" spans="1:7" x14ac:dyDescent="0.25">
      <c r="D1" s="142" t="s">
        <v>2028</v>
      </c>
      <c r="E1" s="142"/>
      <c r="F1" s="142"/>
    </row>
    <row r="2" spans="1:7" ht="13.5" customHeight="1" x14ac:dyDescent="0.25"/>
    <row r="3" spans="1:7" ht="46.5" customHeight="1" x14ac:dyDescent="0.25">
      <c r="D3" s="141" t="s">
        <v>988</v>
      </c>
      <c r="E3" s="141"/>
      <c r="F3" s="141"/>
      <c r="G3" s="141"/>
    </row>
    <row r="4" spans="1:7" ht="51" x14ac:dyDescent="0.25">
      <c r="A4" s="12" t="s">
        <v>31</v>
      </c>
      <c r="B4" s="23" t="s">
        <v>398</v>
      </c>
      <c r="C4" s="23" t="s">
        <v>399</v>
      </c>
      <c r="D4" s="14"/>
      <c r="E4" s="33"/>
      <c r="F4" s="20" t="s">
        <v>373</v>
      </c>
      <c r="G4" s="20" t="s">
        <v>374</v>
      </c>
    </row>
    <row r="5" spans="1:7" x14ac:dyDescent="0.25">
      <c r="A5" s="12"/>
      <c r="B5" s="86"/>
      <c r="C5" s="86"/>
      <c r="D5" s="154" t="s">
        <v>55</v>
      </c>
      <c r="E5" s="155"/>
      <c r="F5" s="20"/>
      <c r="G5" s="20"/>
    </row>
    <row r="6" spans="1:7" x14ac:dyDescent="0.25">
      <c r="A6" s="18" t="s">
        <v>355</v>
      </c>
      <c r="B6" s="5" t="str">
        <f t="shared" ref="B6:C10" si="0">"NoBa_"&amp;$A6&amp;"_"&amp;B$4</f>
        <v>NoBa_SAP_Go</v>
      </c>
      <c r="C6" s="5" t="str">
        <f t="shared" si="0"/>
        <v>NoBa_SAP_XIA</v>
      </c>
      <c r="D6" s="15" t="s">
        <v>0</v>
      </c>
      <c r="E6" s="15" t="s">
        <v>334</v>
      </c>
      <c r="F6" s="27">
        <v>7280351</v>
      </c>
      <c r="G6" s="27">
        <v>10761280</v>
      </c>
    </row>
    <row r="7" spans="1:7" x14ac:dyDescent="0.25">
      <c r="A7" s="18" t="s">
        <v>377</v>
      </c>
      <c r="B7" s="5" t="str">
        <f t="shared" si="0"/>
        <v>NoBa_SAV_Go</v>
      </c>
      <c r="C7" s="5" t="str">
        <f t="shared" si="0"/>
        <v>NoBa_SAV_XIA</v>
      </c>
      <c r="D7" s="15"/>
      <c r="E7" s="14" t="s">
        <v>548</v>
      </c>
      <c r="F7" s="27">
        <v>31727</v>
      </c>
      <c r="G7" s="27">
        <v>-3254</v>
      </c>
    </row>
    <row r="8" spans="1:7" x14ac:dyDescent="0.25">
      <c r="A8" s="18" t="s">
        <v>378</v>
      </c>
      <c r="B8" s="5" t="str">
        <f t="shared" si="0"/>
        <v>NoBa_SAT_Go</v>
      </c>
      <c r="C8" s="5" t="str">
        <f t="shared" si="0"/>
        <v>NoBa_SAT_XIA</v>
      </c>
      <c r="D8" s="15"/>
      <c r="E8" s="14" t="s">
        <v>547</v>
      </c>
      <c r="F8" s="27">
        <v>931134</v>
      </c>
      <c r="G8" s="27">
        <v>1826077</v>
      </c>
    </row>
    <row r="9" spans="1:7" x14ac:dyDescent="0.25">
      <c r="A9" s="18" t="s">
        <v>379</v>
      </c>
      <c r="B9" s="5" t="str">
        <f t="shared" si="0"/>
        <v>NoBa_SAA_Go</v>
      </c>
      <c r="C9" s="5" t="str">
        <f t="shared" si="0"/>
        <v>NoBa_SAA_XIA</v>
      </c>
      <c r="D9" s="15"/>
      <c r="E9" s="14" t="s">
        <v>549</v>
      </c>
      <c r="F9" s="27">
        <v>19031</v>
      </c>
      <c r="G9" s="27">
        <v>572115</v>
      </c>
    </row>
    <row r="10" spans="1:7" x14ac:dyDescent="0.25">
      <c r="A10" s="18" t="s">
        <v>363</v>
      </c>
      <c r="B10" s="5" t="str">
        <f t="shared" si="0"/>
        <v>NoBa_SAU_Go</v>
      </c>
      <c r="C10" s="5" t="str">
        <f t="shared" si="0"/>
        <v>NoBa_SAU_XIA</v>
      </c>
      <c r="D10" s="15" t="s">
        <v>1</v>
      </c>
      <c r="E10" s="15" t="s">
        <v>333</v>
      </c>
      <c r="F10" s="27">
        <v>8224180</v>
      </c>
      <c r="G10" s="27">
        <v>12011698</v>
      </c>
    </row>
    <row r="11" spans="1:7" x14ac:dyDescent="0.25">
      <c r="A11" s="18"/>
      <c r="D11" s="15"/>
      <c r="E11" s="15"/>
      <c r="F11" s="30"/>
      <c r="G11" s="30"/>
    </row>
    <row r="12" spans="1:7" x14ac:dyDescent="0.25">
      <c r="A12" s="18" t="s">
        <v>380</v>
      </c>
      <c r="B12" s="5" t="str">
        <f>"NoBa_"&amp;$A12&amp;"_"&amp;B$4</f>
        <v>NoBa_ANP_Go</v>
      </c>
      <c r="C12" s="5" t="str">
        <f>"NoBa_"&amp;$A12&amp;"_"&amp;C$4</f>
        <v>NoBa_ANP_XIA</v>
      </c>
      <c r="D12" s="15" t="s">
        <v>2</v>
      </c>
      <c r="E12" s="15" t="s">
        <v>955</v>
      </c>
      <c r="F12" s="27">
        <v>209941</v>
      </c>
      <c r="G12" s="27">
        <v>7921212</v>
      </c>
    </row>
    <row r="13" spans="1:7" x14ac:dyDescent="0.25">
      <c r="A13" s="18" t="s">
        <v>381</v>
      </c>
      <c r="B13" s="5" t="str">
        <f>"NoBa_"&amp;$A13&amp;"_"&amp;B$4</f>
        <v>NoBa_ANV_Go</v>
      </c>
      <c r="C13" s="5" t="str">
        <f>"NoBa_"&amp;$A13&amp;"_"&amp;C$4</f>
        <v>NoBa_ANV_XIA</v>
      </c>
      <c r="D13" s="15"/>
      <c r="E13" s="14" t="s">
        <v>548</v>
      </c>
      <c r="F13" s="27">
        <v>0</v>
      </c>
      <c r="G13" s="27">
        <v>-2608</v>
      </c>
    </row>
    <row r="14" spans="1:7" x14ac:dyDescent="0.25">
      <c r="A14" s="18" t="s">
        <v>382</v>
      </c>
      <c r="C14" s="5" t="str">
        <f>"NoBa_"&amp;$A14&amp;"_"&amp;C$4</f>
        <v>NoBa_ANA_XIA</v>
      </c>
      <c r="D14" s="15"/>
      <c r="E14" s="14" t="s">
        <v>550</v>
      </c>
      <c r="F14" s="30"/>
      <c r="G14" s="27">
        <v>1022577</v>
      </c>
    </row>
    <row r="15" spans="1:7" x14ac:dyDescent="0.25">
      <c r="A15" s="18" t="s">
        <v>383</v>
      </c>
      <c r="B15" s="5" t="str">
        <f>"NoBa_"&amp;$A15&amp;"_"&amp;B$4</f>
        <v>NoBa_ANN_Go</v>
      </c>
      <c r="C15" s="5" t="str">
        <f>"NoBa_"&amp;$A15&amp;"_"&amp;C$4</f>
        <v>NoBa_ANN_XIA</v>
      </c>
      <c r="D15" s="15"/>
      <c r="E15" s="14" t="s">
        <v>551</v>
      </c>
      <c r="F15" s="27">
        <v>10574</v>
      </c>
      <c r="G15" s="27">
        <v>62304</v>
      </c>
    </row>
    <row r="16" spans="1:7" x14ac:dyDescent="0.25">
      <c r="A16" s="18" t="s">
        <v>384</v>
      </c>
      <c r="C16" s="5" t="str">
        <f>"NoBa_"&amp;$A16&amp;"_"&amp;C$4</f>
        <v>NoBa_ANTA_XIA</v>
      </c>
      <c r="D16" s="15"/>
      <c r="E16" s="14" t="s">
        <v>552</v>
      </c>
      <c r="F16" s="30"/>
      <c r="G16" s="27">
        <v>414767</v>
      </c>
    </row>
    <row r="17" spans="1:7" x14ac:dyDescent="0.25">
      <c r="A17" s="18" t="s">
        <v>385</v>
      </c>
      <c r="B17" s="5" t="str">
        <f>"NoBa_"&amp;$A17&amp;"_"&amp;B$4</f>
        <v>NoBa_ANTN_Go</v>
      </c>
      <c r="C17" s="5" t="str">
        <f>"NoBa_"&amp;$A17&amp;"_"&amp;C$4</f>
        <v>NoBa_ANTN_XIA</v>
      </c>
      <c r="D17" s="15"/>
      <c r="E17" s="14" t="s">
        <v>553</v>
      </c>
      <c r="F17" s="27">
        <v>0</v>
      </c>
      <c r="G17" s="27">
        <v>126986</v>
      </c>
    </row>
    <row r="18" spans="1:7" x14ac:dyDescent="0.25">
      <c r="A18" s="18" t="s">
        <v>386</v>
      </c>
      <c r="B18" s="5" t="str">
        <f>"NoBa_"&amp;$A18&amp;"_"&amp;B$4</f>
        <v>NoBa_ANU_Go</v>
      </c>
      <c r="C18" s="5" t="str">
        <f>"NoBa_"&amp;$A18&amp;"_"&amp;C$4</f>
        <v>NoBa_ANU_XIA</v>
      </c>
      <c r="D18" s="15" t="s">
        <v>3</v>
      </c>
      <c r="E18" s="15" t="s">
        <v>954</v>
      </c>
      <c r="F18" s="27">
        <v>220514</v>
      </c>
      <c r="G18" s="27">
        <v>8461735</v>
      </c>
    </row>
    <row r="19" spans="1:7" x14ac:dyDescent="0.25">
      <c r="A19" s="18"/>
      <c r="D19" s="15"/>
      <c r="E19" s="15"/>
      <c r="F19" s="30"/>
      <c r="G19" s="30"/>
    </row>
    <row r="20" spans="1:7" x14ac:dyDescent="0.25">
      <c r="A20" s="18" t="s">
        <v>387</v>
      </c>
      <c r="B20" s="5" t="str">
        <f>"NoBa_"&amp;$A20&amp;"_"&amp;B$4</f>
        <v>NoBa_BehU_Go</v>
      </c>
      <c r="C20" s="5" t="str">
        <f>"NoBa_"&amp;$A20&amp;"_"&amp;C$4</f>
        <v>NoBa_BehU_XIA</v>
      </c>
      <c r="D20" s="15" t="s">
        <v>4</v>
      </c>
      <c r="E20" s="15" t="s">
        <v>953</v>
      </c>
      <c r="F20" s="27">
        <v>8003666</v>
      </c>
      <c r="G20" s="27">
        <v>3550252</v>
      </c>
    </row>
    <row r="21" spans="1:7" x14ac:dyDescent="0.25">
      <c r="A21" s="18" t="s">
        <v>367</v>
      </c>
      <c r="B21" s="5" t="str">
        <f>"NoBa_"&amp;$A21&amp;"_"&amp;B$4</f>
        <v>NoBa_BVP_Go</v>
      </c>
      <c r="C21" s="5" t="str">
        <f>"NoBa_"&amp;$A21&amp;"_"&amp;C$4</f>
        <v>NoBa_BVP_XIA</v>
      </c>
      <c r="D21" s="14"/>
      <c r="E21" s="14" t="s">
        <v>344</v>
      </c>
      <c r="F21" s="27">
        <v>7070411</v>
      </c>
      <c r="G21" s="27">
        <v>2840065</v>
      </c>
    </row>
    <row r="22" spans="1:7" x14ac:dyDescent="0.25">
      <c r="A22" s="18"/>
      <c r="D22" s="14"/>
      <c r="E22" s="14"/>
      <c r="F22" s="30"/>
      <c r="G22" s="30"/>
    </row>
    <row r="23" spans="1:7" ht="38.25" x14ac:dyDescent="0.25">
      <c r="A23" s="12" t="s">
        <v>31</v>
      </c>
      <c r="D23" s="14"/>
      <c r="E23" s="15"/>
      <c r="F23" s="20" t="s">
        <v>375</v>
      </c>
      <c r="G23" s="20" t="s">
        <v>376</v>
      </c>
    </row>
    <row r="24" spans="1:7" x14ac:dyDescent="0.25">
      <c r="B24" s="23" t="s">
        <v>107</v>
      </c>
      <c r="C24" s="23" t="s">
        <v>108</v>
      </c>
      <c r="D24" s="156" t="s">
        <v>372</v>
      </c>
      <c r="E24" s="157"/>
      <c r="F24" s="30"/>
      <c r="G24" s="30"/>
    </row>
    <row r="25" spans="1:7" x14ac:dyDescent="0.25">
      <c r="A25" s="18" t="s">
        <v>388</v>
      </c>
      <c r="B25" s="5" t="str">
        <f t="shared" ref="B25:C28" si="1">"NoGb_"&amp;$A25&amp;"_"&amp;B$24</f>
        <v>NoGb_GBP_Iejd</v>
      </c>
      <c r="C25" s="5" t="str">
        <f t="shared" si="1"/>
        <v>NoGb_GBP_Dejd</v>
      </c>
      <c r="D25" s="15" t="s">
        <v>0</v>
      </c>
      <c r="E25" s="15" t="s">
        <v>957</v>
      </c>
      <c r="F25" s="27">
        <v>704016</v>
      </c>
      <c r="G25" s="27">
        <v>5961808</v>
      </c>
    </row>
    <row r="26" spans="1:7" x14ac:dyDescent="0.25">
      <c r="A26" s="18" t="s">
        <v>389</v>
      </c>
      <c r="B26" s="5" t="str">
        <f t="shared" si="1"/>
        <v>NoGb_GBV_Iejd</v>
      </c>
      <c r="C26" s="5" t="str">
        <f t="shared" si="1"/>
        <v>NoGb_GBV_Dejd</v>
      </c>
      <c r="D26" s="14" t="s">
        <v>1</v>
      </c>
      <c r="E26" s="14" t="s">
        <v>548</v>
      </c>
      <c r="F26" s="27">
        <v>-3665</v>
      </c>
      <c r="G26" s="27">
        <v>209</v>
      </c>
    </row>
    <row r="27" spans="1:7" x14ac:dyDescent="0.25">
      <c r="A27" s="18" t="s">
        <v>390</v>
      </c>
      <c r="B27" s="5" t="str">
        <f t="shared" si="1"/>
        <v>NoGb_GBT_Iejd</v>
      </c>
      <c r="C27" s="5" t="str">
        <f t="shared" si="1"/>
        <v>NoGb_GBT_Dejd</v>
      </c>
      <c r="D27" s="14" t="s">
        <v>2</v>
      </c>
      <c r="E27" s="14" t="s">
        <v>554</v>
      </c>
      <c r="F27" s="27">
        <v>168877</v>
      </c>
      <c r="G27" s="27">
        <v>388648</v>
      </c>
    </row>
    <row r="28" spans="1:7" x14ac:dyDescent="0.25">
      <c r="A28" s="18" t="s">
        <v>391</v>
      </c>
      <c r="B28" s="5" t="str">
        <f t="shared" si="1"/>
        <v>NoGb_GBA_Iejd</v>
      </c>
      <c r="C28" s="5" t="str">
        <f t="shared" si="1"/>
        <v>NoGb_GBA_Dejd</v>
      </c>
      <c r="D28" s="14" t="s">
        <v>3</v>
      </c>
      <c r="E28" s="14" t="s">
        <v>555</v>
      </c>
      <c r="F28" s="27">
        <v>102781</v>
      </c>
      <c r="G28" s="27">
        <v>409400</v>
      </c>
    </row>
    <row r="29" spans="1:7" x14ac:dyDescent="0.25">
      <c r="A29" s="18" t="s">
        <v>392</v>
      </c>
      <c r="C29" s="5" t="str">
        <f>"NoGb_"&amp;$A29&amp;"_"&amp;C$24</f>
        <v>NoGb_GBAfs_Dejd</v>
      </c>
      <c r="D29" s="14" t="s">
        <v>4</v>
      </c>
      <c r="E29" s="14" t="s">
        <v>556</v>
      </c>
      <c r="F29" s="30"/>
      <c r="G29" s="27">
        <v>70227</v>
      </c>
    </row>
    <row r="30" spans="1:7" x14ac:dyDescent="0.25">
      <c r="A30" s="18" t="s">
        <v>393</v>
      </c>
      <c r="C30" s="5" t="str">
        <f>"NoGb_"&amp;$A30&amp;"_"&amp;C$24</f>
        <v>NoGb_GBS_Dejd</v>
      </c>
      <c r="D30" s="14" t="s">
        <v>5</v>
      </c>
      <c r="E30" s="14" t="s">
        <v>557</v>
      </c>
      <c r="F30" s="30"/>
      <c r="G30" s="27">
        <v>304389</v>
      </c>
    </row>
    <row r="31" spans="1:7" x14ac:dyDescent="0.25">
      <c r="A31" s="18" t="s">
        <v>394</v>
      </c>
      <c r="C31" s="5" t="str">
        <f>"NoGb_"&amp;$A31&amp;"_"&amp;C$24</f>
        <v>NoGb_GBN_Dejd</v>
      </c>
      <c r="D31" s="14" t="s">
        <v>6</v>
      </c>
      <c r="E31" s="14" t="s">
        <v>558</v>
      </c>
      <c r="F31" s="30"/>
      <c r="G31" s="27">
        <v>51617</v>
      </c>
    </row>
    <row r="32" spans="1:7" x14ac:dyDescent="0.25">
      <c r="A32" s="18" t="s">
        <v>396</v>
      </c>
      <c r="B32" s="5" t="str">
        <f>"NoGb_"&amp;$A32&amp;"_"&amp;B$24</f>
        <v>NoGb_GBR_Iejd</v>
      </c>
      <c r="D32" s="14" t="s">
        <v>7</v>
      </c>
      <c r="E32" s="14" t="s">
        <v>559</v>
      </c>
      <c r="F32" s="27">
        <v>-9479</v>
      </c>
      <c r="G32" s="30"/>
    </row>
    <row r="33" spans="1:7" x14ac:dyDescent="0.25">
      <c r="A33" s="18" t="s">
        <v>395</v>
      </c>
      <c r="B33" s="5" t="str">
        <f>"NoGb_"&amp;$A33&amp;"_"&amp;B$24</f>
        <v>NoGb_GBX_Iejd</v>
      </c>
      <c r="C33" s="5" t="str">
        <f>"NoGb_"&amp;$A33&amp;"_"&amp;C$24</f>
        <v>NoGb_GBX_Dejd</v>
      </c>
      <c r="D33" s="14" t="s">
        <v>8</v>
      </c>
      <c r="E33" s="14" t="s">
        <v>560</v>
      </c>
      <c r="F33" s="27">
        <v>2013</v>
      </c>
      <c r="G33" s="27">
        <v>13381</v>
      </c>
    </row>
    <row r="34" spans="1:7" x14ac:dyDescent="0.25">
      <c r="A34" s="18" t="s">
        <v>397</v>
      </c>
      <c r="B34" s="5" t="str">
        <f>"NoGb_"&amp;$A34&amp;"_"&amp;B$24</f>
        <v>NoGb_GBU_Iejd</v>
      </c>
      <c r="C34" s="5" t="str">
        <f>"NoGb_"&amp;$A34&amp;"_"&amp;C$24</f>
        <v>NoGb_GBU_Dejd</v>
      </c>
      <c r="D34" s="15" t="s">
        <v>9</v>
      </c>
      <c r="E34" s="15" t="s">
        <v>956</v>
      </c>
      <c r="F34" s="27">
        <v>758980</v>
      </c>
      <c r="G34" s="27">
        <v>6137189</v>
      </c>
    </row>
    <row r="35" spans="1:7" x14ac:dyDescent="0.25"/>
    <row r="36" spans="1:7" hidden="1" x14ac:dyDescent="0.25"/>
  </sheetData>
  <sheetProtection password="BF77" sheet="1" objects="1" scenarios="1"/>
  <mergeCells count="4">
    <mergeCell ref="D3:G3"/>
    <mergeCell ref="D5:E5"/>
    <mergeCell ref="D24:E24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6.5703125" style="5" hidden="1" customWidth="1"/>
    <col min="3" max="3" width="3.28515625" style="5" bestFit="1" customWidth="1"/>
    <col min="4" max="4" width="4" style="5" bestFit="1" customWidth="1"/>
    <col min="5" max="5" width="81.42578125" style="5" customWidth="1"/>
    <col min="6" max="6" width="16.8554687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x14ac:dyDescent="0.25"/>
    <row r="3" spans="1:6" ht="46.5" customHeight="1" x14ac:dyDescent="0.25">
      <c r="C3" s="141" t="s">
        <v>989</v>
      </c>
      <c r="D3" s="141"/>
      <c r="E3" s="141"/>
      <c r="F3" s="141"/>
    </row>
    <row r="4" spans="1:6" ht="33.75" customHeight="1" x14ac:dyDescent="0.25">
      <c r="C4" s="14"/>
      <c r="D4" s="14"/>
      <c r="E4" s="14"/>
      <c r="F4" s="20" t="s">
        <v>818</v>
      </c>
    </row>
    <row r="5" spans="1:6" x14ac:dyDescent="0.25">
      <c r="A5" s="81" t="s">
        <v>31</v>
      </c>
      <c r="B5" s="18" t="s">
        <v>109</v>
      </c>
      <c r="C5" s="15" t="s">
        <v>0</v>
      </c>
      <c r="D5" s="15"/>
      <c r="E5" s="15" t="s">
        <v>68</v>
      </c>
      <c r="F5" s="14"/>
    </row>
    <row r="6" spans="1:6" x14ac:dyDescent="0.25">
      <c r="A6" s="23" t="s">
        <v>403</v>
      </c>
      <c r="B6" s="5" t="str">
        <f t="shared" ref="B6:B15" si="0">"NoBg_"&amp;$B$5&amp;"_"&amp;$A6</f>
        <v>NoBg_GKC_GC</v>
      </c>
      <c r="C6" s="14"/>
      <c r="D6" s="14"/>
      <c r="E6" s="14" t="s">
        <v>400</v>
      </c>
      <c r="F6" s="27">
        <v>167084864</v>
      </c>
    </row>
    <row r="7" spans="1:6" x14ac:dyDescent="0.25">
      <c r="A7" s="23" t="s">
        <v>404</v>
      </c>
      <c r="B7" s="5" t="str">
        <f t="shared" si="0"/>
        <v>NoBg_GKC_GK</v>
      </c>
      <c r="C7" s="14"/>
      <c r="D7" s="14"/>
      <c r="E7" s="14" t="s">
        <v>401</v>
      </c>
      <c r="F7" s="27">
        <v>195770854</v>
      </c>
    </row>
    <row r="8" spans="1:6" x14ac:dyDescent="0.25">
      <c r="A8" s="23" t="s">
        <v>405</v>
      </c>
      <c r="B8" s="5" t="str">
        <f t="shared" si="0"/>
        <v>NoBg_GKC_KCTot</v>
      </c>
      <c r="C8" s="14"/>
      <c r="D8" s="14"/>
      <c r="E8" s="14" t="s">
        <v>402</v>
      </c>
      <c r="F8" s="27">
        <v>362855717</v>
      </c>
    </row>
    <row r="9" spans="1:6" x14ac:dyDescent="0.25">
      <c r="A9" s="17"/>
      <c r="B9" s="5" t="str">
        <f t="shared" si="0"/>
        <v>NoBg_GKC_</v>
      </c>
      <c r="C9" s="14"/>
      <c r="D9" s="14"/>
      <c r="E9" s="14"/>
      <c r="F9" s="17"/>
    </row>
    <row r="10" spans="1:6" x14ac:dyDescent="0.25">
      <c r="A10" s="17"/>
      <c r="B10" s="5" t="str">
        <f t="shared" si="0"/>
        <v>NoBg_GKC_</v>
      </c>
      <c r="C10" s="33" t="s">
        <v>1</v>
      </c>
      <c r="D10" s="33"/>
      <c r="E10" s="33" t="s">
        <v>69</v>
      </c>
      <c r="F10" s="17"/>
    </row>
    <row r="11" spans="1:6" x14ac:dyDescent="0.25">
      <c r="A11" s="23" t="s">
        <v>412</v>
      </c>
      <c r="B11" s="5" t="str">
        <f t="shared" si="0"/>
        <v>NoBg_GKC_IGa</v>
      </c>
      <c r="C11" s="31"/>
      <c r="D11" s="31"/>
      <c r="E11" s="31" t="s">
        <v>406</v>
      </c>
      <c r="F11" s="27">
        <v>1299844224</v>
      </c>
    </row>
    <row r="12" spans="1:6" x14ac:dyDescent="0.25">
      <c r="A12" s="23" t="s">
        <v>971</v>
      </c>
      <c r="B12" s="5" t="str">
        <f t="shared" si="0"/>
        <v>NoBg_GKC_IGo</v>
      </c>
      <c r="C12" s="31"/>
      <c r="D12" s="31"/>
      <c r="E12" s="31" t="s">
        <v>407</v>
      </c>
      <c r="F12" s="27">
        <v>48838785</v>
      </c>
    </row>
    <row r="13" spans="1:6" x14ac:dyDescent="0.25">
      <c r="A13" s="23" t="s">
        <v>413</v>
      </c>
      <c r="B13" s="5" t="str">
        <f t="shared" si="0"/>
        <v>NoBg_GKC_IGt</v>
      </c>
      <c r="C13" s="31"/>
      <c r="D13" s="31"/>
      <c r="E13" s="31" t="s">
        <v>408</v>
      </c>
      <c r="F13" s="27">
        <v>261578522</v>
      </c>
    </row>
    <row r="14" spans="1:6" x14ac:dyDescent="0.25">
      <c r="A14" s="23" t="s">
        <v>414</v>
      </c>
      <c r="B14" s="5" t="str">
        <f t="shared" si="0"/>
        <v>NoBg_GKC_IGs</v>
      </c>
      <c r="C14" s="31"/>
      <c r="D14" s="31"/>
      <c r="E14" s="31" t="s">
        <v>409</v>
      </c>
      <c r="F14" s="27">
        <v>55658688</v>
      </c>
    </row>
    <row r="15" spans="1:6" x14ac:dyDescent="0.25">
      <c r="A15" s="23" t="s">
        <v>415</v>
      </c>
      <c r="B15" s="5" t="str">
        <f t="shared" si="0"/>
        <v>NoBg_GKC_IGTot</v>
      </c>
      <c r="C15" s="31"/>
      <c r="D15" s="31"/>
      <c r="E15" s="31" t="s">
        <v>410</v>
      </c>
      <c r="F15" s="27">
        <v>1665920219</v>
      </c>
    </row>
    <row r="16" spans="1:6" x14ac:dyDescent="0.25">
      <c r="A16" s="17"/>
      <c r="C16" s="31"/>
      <c r="D16" s="31"/>
      <c r="E16" s="31"/>
      <c r="F16" s="17"/>
    </row>
    <row r="17" spans="1:6" x14ac:dyDescent="0.25">
      <c r="A17" s="17"/>
      <c r="C17" s="33"/>
      <c r="D17" s="33"/>
      <c r="E17" s="33" t="s">
        <v>411</v>
      </c>
      <c r="F17" s="17"/>
    </row>
    <row r="18" spans="1:6" ht="25.5" x14ac:dyDescent="0.25">
      <c r="A18" s="23" t="s">
        <v>416</v>
      </c>
      <c r="B18" s="5" t="str">
        <f>"NoBg_"&amp;$B$5&amp;"_"&amp;$A18</f>
        <v>NoBg_GKC_VFa</v>
      </c>
      <c r="C18" s="31"/>
      <c r="D18" s="31"/>
      <c r="E18" s="31" t="s">
        <v>912</v>
      </c>
      <c r="F18" s="27">
        <v>-456072</v>
      </c>
    </row>
    <row r="19" spans="1:6" x14ac:dyDescent="0.25">
      <c r="A19" s="14"/>
      <c r="C19" s="14"/>
      <c r="D19" s="14"/>
      <c r="E19" s="14"/>
      <c r="F19" s="14"/>
    </row>
    <row r="20" spans="1:6" x14ac:dyDescent="0.25">
      <c r="A20" s="82"/>
      <c r="C20" s="83" t="s">
        <v>8</v>
      </c>
      <c r="D20" s="83"/>
      <c r="E20" s="83" t="s">
        <v>76</v>
      </c>
      <c r="F20" s="82"/>
    </row>
    <row r="21" spans="1:6" x14ac:dyDescent="0.25">
      <c r="A21" s="84" t="s">
        <v>508</v>
      </c>
      <c r="B21" s="5" t="str">
        <f t="shared" ref="B21:B29" si="1">"NoBg_"&amp;$B$5&amp;"_"&amp;$A21</f>
        <v>NoBg_GKC_Fkr</v>
      </c>
      <c r="C21" s="85"/>
      <c r="D21" s="85" t="s">
        <v>492</v>
      </c>
      <c r="E21" s="85" t="s">
        <v>500</v>
      </c>
      <c r="F21" s="27">
        <v>187578726</v>
      </c>
    </row>
    <row r="22" spans="1:6" x14ac:dyDescent="0.25">
      <c r="A22" s="84" t="s">
        <v>509</v>
      </c>
      <c r="B22" s="5" t="str">
        <f t="shared" si="1"/>
        <v>NoBg_GKC_EjUR</v>
      </c>
      <c r="C22" s="85"/>
      <c r="D22" s="85" t="s">
        <v>493</v>
      </c>
      <c r="E22" s="85" t="s">
        <v>501</v>
      </c>
      <c r="F22" s="27">
        <v>1660</v>
      </c>
    </row>
    <row r="23" spans="1:6" x14ac:dyDescent="0.25">
      <c r="A23" s="84" t="s">
        <v>510</v>
      </c>
      <c r="B23" s="5" t="str">
        <f t="shared" si="1"/>
        <v>NoBg_GKC_Trbd</v>
      </c>
      <c r="C23" s="85"/>
      <c r="D23" s="85" t="s">
        <v>494</v>
      </c>
      <c r="E23" s="85" t="s">
        <v>502</v>
      </c>
      <c r="F23" s="27">
        <v>0</v>
      </c>
    </row>
    <row r="24" spans="1:6" x14ac:dyDescent="0.25">
      <c r="A24" s="84" t="s">
        <v>511</v>
      </c>
      <c r="B24" s="5" t="str">
        <f t="shared" si="1"/>
        <v>NoBg_GKC_Tx</v>
      </c>
      <c r="C24" s="85"/>
      <c r="D24" s="85" t="s">
        <v>495</v>
      </c>
      <c r="E24" s="85" t="s">
        <v>507</v>
      </c>
      <c r="F24" s="27">
        <v>25702</v>
      </c>
    </row>
    <row r="25" spans="1:6" x14ac:dyDescent="0.25">
      <c r="A25" s="84" t="s">
        <v>512</v>
      </c>
      <c r="B25" s="5" t="str">
        <f t="shared" si="1"/>
        <v>NoBg_GKC_Nmv</v>
      </c>
      <c r="C25" s="85"/>
      <c r="D25" s="85" t="s">
        <v>496</v>
      </c>
      <c r="E25" s="85" t="s">
        <v>503</v>
      </c>
      <c r="F25" s="27">
        <v>292205056</v>
      </c>
    </row>
    <row r="26" spans="1:6" x14ac:dyDescent="0.25">
      <c r="A26" s="84" t="s">
        <v>513</v>
      </c>
      <c r="B26" s="5" t="str">
        <f t="shared" si="1"/>
        <v>NoBg_GKC_Lfp</v>
      </c>
      <c r="C26" s="85"/>
      <c r="D26" s="85" t="s">
        <v>497</v>
      </c>
      <c r="E26" s="85" t="s">
        <v>504</v>
      </c>
      <c r="F26" s="27">
        <v>1211</v>
      </c>
    </row>
    <row r="27" spans="1:6" x14ac:dyDescent="0.25">
      <c r="A27" s="84" t="s">
        <v>514</v>
      </c>
      <c r="B27" s="5" t="str">
        <f t="shared" si="1"/>
        <v>NoBg_GKC_Srp</v>
      </c>
      <c r="C27" s="85"/>
      <c r="D27" s="85" t="s">
        <v>498</v>
      </c>
      <c r="E27" s="85" t="s">
        <v>505</v>
      </c>
      <c r="F27" s="27">
        <v>3443933</v>
      </c>
    </row>
    <row r="28" spans="1:6" x14ac:dyDescent="0.25">
      <c r="A28" s="84" t="s">
        <v>515</v>
      </c>
      <c r="B28" s="5" t="str">
        <f t="shared" si="1"/>
        <v>NoBg_GKC_Pas</v>
      </c>
      <c r="C28" s="85"/>
      <c r="D28" s="85" t="s">
        <v>499</v>
      </c>
      <c r="E28" s="85" t="s">
        <v>506</v>
      </c>
      <c r="F28" s="27">
        <v>10716431</v>
      </c>
    </row>
    <row r="29" spans="1:6" x14ac:dyDescent="0.25">
      <c r="A29" s="84" t="s">
        <v>516</v>
      </c>
      <c r="B29" s="5" t="str">
        <f t="shared" si="1"/>
        <v>NoBg_GKC_XPTot</v>
      </c>
      <c r="C29" s="85"/>
      <c r="D29" s="85"/>
      <c r="E29" s="83" t="s">
        <v>935</v>
      </c>
      <c r="F29" s="27">
        <v>493972719</v>
      </c>
    </row>
    <row r="30" spans="1:6" x14ac:dyDescent="0.25"/>
    <row r="31" spans="1:6" hidden="1" x14ac:dyDescent="0.25">
      <c r="C31" s="81"/>
      <c r="D31" s="81"/>
    </row>
    <row r="32" spans="1:6" hidden="1" x14ac:dyDescent="0.25"/>
    <row r="33" hidden="1" x14ac:dyDescent="0.25"/>
  </sheetData>
  <sheetProtection password="BF77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22.28515625" style="5" hidden="1" customWidth="1"/>
    <col min="3" max="3" width="4" style="5" bestFit="1" customWidth="1"/>
    <col min="4" max="4" width="81.140625" style="5" customWidth="1"/>
    <col min="5" max="5" width="14.710937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ht="46.5" customHeight="1" x14ac:dyDescent="0.25">
      <c r="C3" s="141" t="s">
        <v>2002</v>
      </c>
      <c r="D3" s="141"/>
      <c r="E3" s="141"/>
    </row>
    <row r="4" spans="1:5" ht="25.5" x14ac:dyDescent="0.25">
      <c r="C4" s="31"/>
      <c r="D4" s="33"/>
      <c r="E4" s="20" t="s">
        <v>818</v>
      </c>
    </row>
    <row r="5" spans="1:5" ht="25.5" x14ac:dyDescent="0.25">
      <c r="A5" s="29" t="s">
        <v>31</v>
      </c>
      <c r="B5" s="18" t="s">
        <v>445</v>
      </c>
      <c r="C5" s="31"/>
      <c r="D5" s="33" t="s">
        <v>906</v>
      </c>
      <c r="E5" s="31"/>
    </row>
    <row r="6" spans="1:5" x14ac:dyDescent="0.25">
      <c r="A6" s="23" t="s">
        <v>446</v>
      </c>
      <c r="B6" s="5" t="str">
        <f>"NoBs_"&amp;$B$5&amp;"_"&amp;A6</f>
        <v>NoBs_STKT_Tkc</v>
      </c>
      <c r="C6" s="31" t="s">
        <v>2</v>
      </c>
      <c r="D6" s="31" t="s">
        <v>443</v>
      </c>
      <c r="E6" s="27">
        <v>67429288</v>
      </c>
    </row>
    <row r="7" spans="1:5" x14ac:dyDescent="0.25">
      <c r="A7" s="23" t="s">
        <v>456</v>
      </c>
      <c r="B7" s="5" t="str">
        <f>"NoBs_"&amp;$B$5&amp;"_"&amp;A7</f>
        <v>NoBs_STKT_Utd</v>
      </c>
      <c r="C7" s="31" t="s">
        <v>3</v>
      </c>
      <c r="D7" s="31" t="s">
        <v>47</v>
      </c>
      <c r="E7" s="27">
        <v>267948837</v>
      </c>
    </row>
    <row r="8" spans="1:5" x14ac:dyDescent="0.25">
      <c r="A8" s="23" t="s">
        <v>455</v>
      </c>
      <c r="B8" s="5" t="str">
        <f>"NoBs_"&amp;$B$5&amp;"_"&amp;A8</f>
        <v>NoBs_STKT_Uta</v>
      </c>
      <c r="C8" s="31" t="s">
        <v>4</v>
      </c>
      <c r="D8" s="31" t="s">
        <v>48</v>
      </c>
      <c r="E8" s="27">
        <v>76051257</v>
      </c>
    </row>
    <row r="9" spans="1:5" x14ac:dyDescent="0.25">
      <c r="A9" s="20"/>
      <c r="C9" s="31"/>
      <c r="D9" s="31"/>
      <c r="E9" s="20"/>
    </row>
    <row r="10" spans="1:5" ht="25.5" x14ac:dyDescent="0.25">
      <c r="A10" s="20"/>
      <c r="C10" s="31"/>
      <c r="D10" s="33" t="s">
        <v>907</v>
      </c>
      <c r="E10" s="20"/>
    </row>
    <row r="11" spans="1:5" x14ac:dyDescent="0.25">
      <c r="A11" s="23" t="s">
        <v>454</v>
      </c>
      <c r="B11" s="5" t="str">
        <f>"NoBs_"&amp;$B$5&amp;"_"&amp;A11</f>
        <v>NoBs_STKT_Gkc</v>
      </c>
      <c r="C11" s="31" t="s">
        <v>0</v>
      </c>
      <c r="D11" s="31" t="s">
        <v>402</v>
      </c>
      <c r="E11" s="27">
        <v>125846225</v>
      </c>
    </row>
    <row r="12" spans="1:5" x14ac:dyDescent="0.25">
      <c r="A12" s="23" t="s">
        <v>447</v>
      </c>
      <c r="B12" s="5" t="str">
        <f>"NoBs_"&amp;$B$5&amp;"_"&amp;A12</f>
        <v>NoBs_STKT_Ixg</v>
      </c>
      <c r="C12" s="31" t="s">
        <v>1</v>
      </c>
      <c r="D12" s="31" t="s">
        <v>69</v>
      </c>
      <c r="E12" s="27">
        <v>170680091</v>
      </c>
    </row>
    <row r="13" spans="1:5" x14ac:dyDescent="0.25">
      <c r="A13" s="20"/>
      <c r="C13" s="31"/>
      <c r="D13" s="31"/>
      <c r="E13" s="20"/>
    </row>
    <row r="14" spans="1:5" x14ac:dyDescent="0.25">
      <c r="A14" s="20"/>
      <c r="C14" s="31"/>
      <c r="D14" s="33" t="s">
        <v>908</v>
      </c>
      <c r="E14" s="20"/>
    </row>
    <row r="15" spans="1:5" x14ac:dyDescent="0.25">
      <c r="A15" s="23" t="s">
        <v>453</v>
      </c>
      <c r="B15" s="5" t="str">
        <f t="shared" ref="B15:B21" si="0">"NoBs_"&amp;$B$5&amp;"_"&amp;A15</f>
        <v>NoBs_STKT_Od</v>
      </c>
      <c r="C15" s="31" t="s">
        <v>5</v>
      </c>
      <c r="D15" s="31" t="s">
        <v>49</v>
      </c>
      <c r="E15" s="27">
        <v>278171716</v>
      </c>
    </row>
    <row r="16" spans="1:5" x14ac:dyDescent="0.25">
      <c r="A16" s="23" t="s">
        <v>452</v>
      </c>
      <c r="B16" s="5" t="str">
        <f t="shared" si="0"/>
        <v>NoBs_STKT_Oa</v>
      </c>
      <c r="C16" s="31" t="s">
        <v>6</v>
      </c>
      <c r="D16" s="31" t="s">
        <v>50</v>
      </c>
      <c r="E16" s="27">
        <v>0</v>
      </c>
    </row>
    <row r="17" spans="1:5" x14ac:dyDescent="0.25">
      <c r="A17" s="23" t="s">
        <v>448</v>
      </c>
      <c r="B17" s="5" t="str">
        <f t="shared" si="0"/>
        <v>NoBs_STKT_Ak</v>
      </c>
      <c r="C17" s="31" t="s">
        <v>7</v>
      </c>
      <c r="D17" s="31" t="s">
        <v>51</v>
      </c>
      <c r="E17" s="27">
        <v>0</v>
      </c>
    </row>
    <row r="18" spans="1:5" x14ac:dyDescent="0.25">
      <c r="A18" s="23" t="s">
        <v>449</v>
      </c>
      <c r="B18" s="5" t="str">
        <f t="shared" si="0"/>
        <v>NoBs_STKT_Kav</v>
      </c>
      <c r="C18" s="31" t="s">
        <v>8</v>
      </c>
      <c r="D18" s="31" t="s">
        <v>52</v>
      </c>
      <c r="E18" s="27">
        <v>0</v>
      </c>
    </row>
    <row r="19" spans="1:5" x14ac:dyDescent="0.25">
      <c r="A19" s="23" t="s">
        <v>450</v>
      </c>
      <c r="B19" s="5" t="str">
        <f t="shared" si="0"/>
        <v>NoBs_STKT_Ktv</v>
      </c>
      <c r="C19" s="31" t="s">
        <v>9</v>
      </c>
      <c r="D19" s="31" t="s">
        <v>53</v>
      </c>
      <c r="E19" s="27">
        <v>0</v>
      </c>
    </row>
    <row r="20" spans="1:5" x14ac:dyDescent="0.25">
      <c r="A20" s="23" t="s">
        <v>105</v>
      </c>
      <c r="B20" s="5" t="str">
        <f t="shared" si="0"/>
        <v>NoBs_STKT_Gb</v>
      </c>
      <c r="C20" s="31" t="s">
        <v>12</v>
      </c>
      <c r="D20" s="31" t="s">
        <v>372</v>
      </c>
      <c r="E20" s="27">
        <v>0</v>
      </c>
    </row>
    <row r="21" spans="1:5" x14ac:dyDescent="0.25">
      <c r="A21" s="23" t="s">
        <v>451</v>
      </c>
      <c r="B21" s="5" t="str">
        <f t="shared" si="0"/>
        <v>NoBs_STKT_Xma</v>
      </c>
      <c r="C21" s="31" t="s">
        <v>13</v>
      </c>
      <c r="D21" s="31" t="s">
        <v>59</v>
      </c>
      <c r="E21" s="27">
        <v>0</v>
      </c>
    </row>
    <row r="22" spans="1:5" x14ac:dyDescent="0.25"/>
    <row r="23" spans="1:5" hidden="1" x14ac:dyDescent="0.25"/>
  </sheetData>
  <sheetProtection password="BF77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H19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5" hidden="1" customWidth="1"/>
    <col min="2" max="3" width="22.28515625" style="5" hidden="1" customWidth="1"/>
    <col min="4" max="4" width="2.85546875" style="5" bestFit="1" customWidth="1"/>
    <col min="5" max="5" width="54.140625" style="5" bestFit="1" customWidth="1"/>
    <col min="6" max="6" width="16" style="5" customWidth="1"/>
    <col min="7" max="7" width="14.85546875" style="5" customWidth="1"/>
    <col min="8" max="8" width="9.140625" style="5" customWidth="1"/>
    <col min="9" max="16384" width="9.140625" style="5" hidden="1"/>
  </cols>
  <sheetData>
    <row r="1" spans="1:7" x14ac:dyDescent="0.25">
      <c r="D1" s="142" t="s">
        <v>2028</v>
      </c>
      <c r="E1" s="142"/>
      <c r="F1" s="142"/>
    </row>
    <row r="2" spans="1:7" x14ac:dyDescent="0.25"/>
    <row r="3" spans="1:7" ht="46.5" customHeight="1" x14ac:dyDescent="0.25">
      <c r="D3" s="141" t="s">
        <v>990</v>
      </c>
      <c r="E3" s="141"/>
      <c r="F3" s="141"/>
      <c r="G3" s="141"/>
    </row>
    <row r="4" spans="1:7" ht="38.25" x14ac:dyDescent="0.25">
      <c r="A4" s="12" t="s">
        <v>31</v>
      </c>
      <c r="D4" s="14"/>
      <c r="E4" s="15"/>
      <c r="F4" s="20" t="s">
        <v>347</v>
      </c>
      <c r="G4" s="20" t="s">
        <v>348</v>
      </c>
    </row>
    <row r="5" spans="1:7" x14ac:dyDescent="0.25">
      <c r="B5" s="23" t="s">
        <v>369</v>
      </c>
      <c r="C5" s="23" t="s">
        <v>370</v>
      </c>
      <c r="D5" s="14"/>
      <c r="E5" s="15" t="s">
        <v>457</v>
      </c>
      <c r="F5" s="14"/>
      <c r="G5" s="14"/>
    </row>
    <row r="6" spans="1:7" x14ac:dyDescent="0.25">
      <c r="A6" s="18" t="s">
        <v>461</v>
      </c>
      <c r="B6" s="5" t="str">
        <f t="shared" ref="B6:C11" si="0">"NoBm_"&amp;$A6&amp;"_"&amp;B$5</f>
        <v>NoBm_Atkc_TV</v>
      </c>
      <c r="C6" s="5" t="str">
        <f t="shared" si="0"/>
        <v>NoBm_Atkc_AV</v>
      </c>
      <c r="D6" s="14" t="s">
        <v>2</v>
      </c>
      <c r="E6" s="14" t="s">
        <v>46</v>
      </c>
      <c r="F6" s="27">
        <v>29478041</v>
      </c>
      <c r="G6" s="27">
        <v>14</v>
      </c>
    </row>
    <row r="7" spans="1:7" x14ac:dyDescent="0.25">
      <c r="A7" s="18" t="s">
        <v>462</v>
      </c>
      <c r="B7" s="5" t="str">
        <f t="shared" si="0"/>
        <v>NoBm_Autd_TV</v>
      </c>
      <c r="C7" s="5" t="str">
        <f t="shared" si="0"/>
        <v>NoBm_Autd_AV</v>
      </c>
      <c r="D7" s="14" t="s">
        <v>3</v>
      </c>
      <c r="E7" s="14" t="s">
        <v>47</v>
      </c>
      <c r="F7" s="27">
        <v>3727246</v>
      </c>
      <c r="G7" s="27">
        <v>0</v>
      </c>
    </row>
    <row r="8" spans="1:7" x14ac:dyDescent="0.25">
      <c r="A8" s="18" t="s">
        <v>463</v>
      </c>
      <c r="B8" s="5" t="str">
        <f t="shared" si="0"/>
        <v>NoBm_Auta_TV</v>
      </c>
      <c r="C8" s="5" t="str">
        <f t="shared" si="0"/>
        <v>NoBm_Auta_AV</v>
      </c>
      <c r="D8" s="14" t="s">
        <v>4</v>
      </c>
      <c r="E8" s="14" t="s">
        <v>48</v>
      </c>
      <c r="F8" s="27">
        <v>55882675</v>
      </c>
      <c r="G8" s="27">
        <v>1082087</v>
      </c>
    </row>
    <row r="9" spans="1:7" x14ac:dyDescent="0.25">
      <c r="A9" s="18" t="s">
        <v>464</v>
      </c>
      <c r="B9" s="5" t="str">
        <f t="shared" si="0"/>
        <v>NoBm_Aod_TV</v>
      </c>
      <c r="C9" s="5" t="str">
        <f t="shared" si="0"/>
        <v>NoBm_Aod_AV</v>
      </c>
      <c r="D9" s="14" t="s">
        <v>5</v>
      </c>
      <c r="E9" s="14" t="s">
        <v>49</v>
      </c>
      <c r="F9" s="27">
        <v>34027717</v>
      </c>
      <c r="G9" s="27">
        <v>0</v>
      </c>
    </row>
    <row r="10" spans="1:7" x14ac:dyDescent="0.25">
      <c r="A10" s="18" t="s">
        <v>465</v>
      </c>
      <c r="B10" s="5" t="str">
        <f t="shared" si="0"/>
        <v>NoBm_Aoa_TV</v>
      </c>
      <c r="C10" s="5" t="str">
        <f t="shared" si="0"/>
        <v>NoBm_Aoa_AV</v>
      </c>
      <c r="D10" s="14" t="s">
        <v>6</v>
      </c>
      <c r="E10" s="14" t="s">
        <v>50</v>
      </c>
      <c r="F10" s="27">
        <v>0</v>
      </c>
      <c r="G10" s="27">
        <v>0</v>
      </c>
    </row>
    <row r="11" spans="1:7" x14ac:dyDescent="0.25">
      <c r="A11" s="18" t="s">
        <v>466</v>
      </c>
      <c r="B11" s="5" t="str">
        <f t="shared" si="0"/>
        <v>NoBm_ATot_TV</v>
      </c>
      <c r="C11" s="5" t="str">
        <f t="shared" si="0"/>
        <v>NoBm_ATot_AV</v>
      </c>
      <c r="D11" s="14"/>
      <c r="E11" s="15" t="s">
        <v>458</v>
      </c>
      <c r="F11" s="27">
        <v>123115680</v>
      </c>
      <c r="G11" s="27">
        <v>1082101</v>
      </c>
    </row>
    <row r="12" spans="1:7" x14ac:dyDescent="0.25">
      <c r="A12" s="18"/>
      <c r="D12" s="14"/>
      <c r="E12" s="14"/>
      <c r="F12" s="14"/>
      <c r="G12" s="14"/>
    </row>
    <row r="13" spans="1:7" x14ac:dyDescent="0.25">
      <c r="A13" s="18"/>
      <c r="D13" s="14"/>
      <c r="E13" s="15" t="s">
        <v>459</v>
      </c>
      <c r="F13" s="14"/>
      <c r="G13" s="14"/>
    </row>
    <row r="14" spans="1:7" x14ac:dyDescent="0.25">
      <c r="A14" s="18" t="s">
        <v>467</v>
      </c>
      <c r="B14" s="5" t="str">
        <f t="shared" ref="B14:C17" si="1">"NoBm_"&amp;$A14&amp;"_"&amp;B$5</f>
        <v>NoBm_Pgkc_TV</v>
      </c>
      <c r="C14" s="5" t="str">
        <f t="shared" si="1"/>
        <v>NoBm_Pgkc_AV</v>
      </c>
      <c r="D14" s="14" t="s">
        <v>0</v>
      </c>
      <c r="E14" s="14" t="s">
        <v>68</v>
      </c>
      <c r="F14" s="27">
        <v>20397616</v>
      </c>
      <c r="G14" s="27">
        <v>1691</v>
      </c>
    </row>
    <row r="15" spans="1:7" x14ac:dyDescent="0.25">
      <c r="A15" s="18" t="s">
        <v>468</v>
      </c>
      <c r="B15" s="5" t="str">
        <f t="shared" si="1"/>
        <v>NoBm_Pig_TV</v>
      </c>
      <c r="C15" s="5" t="str">
        <f t="shared" si="1"/>
        <v>NoBm_Pig_AV</v>
      </c>
      <c r="D15" s="14" t="s">
        <v>1</v>
      </c>
      <c r="E15" s="14" t="s">
        <v>69</v>
      </c>
      <c r="F15" s="27">
        <v>9488585</v>
      </c>
      <c r="G15" s="27">
        <v>509047</v>
      </c>
    </row>
    <row r="16" spans="1:7" x14ac:dyDescent="0.25">
      <c r="A16" s="18" t="s">
        <v>469</v>
      </c>
      <c r="B16" s="5" t="str">
        <f t="shared" si="1"/>
        <v>NoBm_Puo_TV</v>
      </c>
      <c r="C16" s="5" t="str">
        <f t="shared" si="1"/>
        <v>NoBm_Puo_AV</v>
      </c>
      <c r="D16" s="14" t="s">
        <v>3</v>
      </c>
      <c r="E16" s="14" t="s">
        <v>192</v>
      </c>
      <c r="F16" s="27">
        <v>0</v>
      </c>
      <c r="G16" s="27">
        <v>0</v>
      </c>
    </row>
    <row r="17" spans="1:7" x14ac:dyDescent="0.25">
      <c r="A17" s="18" t="s">
        <v>470</v>
      </c>
      <c r="B17" s="5" t="str">
        <f t="shared" si="1"/>
        <v>NoBm_PTot_TV</v>
      </c>
      <c r="C17" s="5" t="str">
        <f t="shared" si="1"/>
        <v>NoBm_PTot_AV</v>
      </c>
      <c r="D17" s="14"/>
      <c r="E17" s="15" t="s">
        <v>460</v>
      </c>
      <c r="F17" s="27">
        <v>29886201</v>
      </c>
      <c r="G17" s="27">
        <v>510738</v>
      </c>
    </row>
    <row r="18" spans="1:7" x14ac:dyDescent="0.25"/>
    <row r="19" spans="1:7" hidden="1" x14ac:dyDescent="0.25"/>
  </sheetData>
  <sheetProtection password="BF77" sheet="1" objects="1" scenarios="1"/>
  <mergeCells count="2">
    <mergeCell ref="D3:G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5" hidden="1" customWidth="1"/>
    <col min="2" max="2" width="25.28515625" style="5" hidden="1" customWidth="1"/>
    <col min="3" max="3" width="26.7109375" style="5" hidden="1" customWidth="1"/>
    <col min="4" max="4" width="3.28515625" style="5" bestFit="1" customWidth="1"/>
    <col min="5" max="5" width="4" style="5" bestFit="1" customWidth="1"/>
    <col min="6" max="6" width="54.85546875" style="5" bestFit="1" customWidth="1"/>
    <col min="7" max="7" width="14.7109375" style="5" customWidth="1"/>
    <col min="8" max="8" width="14.85546875" style="5" customWidth="1"/>
    <col min="9" max="9" width="9.140625" style="5" customWidth="1"/>
    <col min="10" max="16384" width="9.140625" style="5" hidden="1"/>
  </cols>
  <sheetData>
    <row r="1" spans="1:8" x14ac:dyDescent="0.25">
      <c r="D1" s="142" t="s">
        <v>2028</v>
      </c>
      <c r="E1" s="142"/>
      <c r="F1" s="142"/>
    </row>
    <row r="2" spans="1:8" ht="13.5" customHeight="1" x14ac:dyDescent="0.25"/>
    <row r="3" spans="1:8" ht="46.5" customHeight="1" x14ac:dyDescent="0.25">
      <c r="D3" s="141" t="s">
        <v>991</v>
      </c>
      <c r="E3" s="141"/>
      <c r="F3" s="141"/>
      <c r="G3" s="141"/>
      <c r="H3" s="141"/>
    </row>
    <row r="4" spans="1:8" ht="25.5" x14ac:dyDescent="0.25">
      <c r="A4" s="12" t="s">
        <v>31</v>
      </c>
      <c r="B4" s="13" t="s">
        <v>645</v>
      </c>
      <c r="C4" s="13" t="s">
        <v>646</v>
      </c>
      <c r="D4" s="14"/>
      <c r="E4" s="14"/>
      <c r="F4" s="15"/>
      <c r="G4" s="20" t="s">
        <v>581</v>
      </c>
      <c r="H4" s="20" t="s">
        <v>582</v>
      </c>
    </row>
    <row r="5" spans="1:8" x14ac:dyDescent="0.25">
      <c r="A5" s="18" t="s">
        <v>620</v>
      </c>
      <c r="B5" s="5" t="str">
        <f t="shared" ref="B5:C8" si="0">"Spu_"&amp;$A5&amp;"_"&amp;B$4</f>
        <v>Spu_IP_PP</v>
      </c>
      <c r="C5" s="5" t="str">
        <f t="shared" si="0"/>
        <v>Spu_IP_PX</v>
      </c>
      <c r="D5" s="15" t="s">
        <v>0</v>
      </c>
      <c r="E5" s="14"/>
      <c r="F5" s="15" t="s">
        <v>583</v>
      </c>
      <c r="G5" s="27">
        <v>117991120</v>
      </c>
      <c r="H5" s="27">
        <v>2924758</v>
      </c>
    </row>
    <row r="6" spans="1:8" x14ac:dyDescent="0.25">
      <c r="A6" s="18" t="s">
        <v>621</v>
      </c>
      <c r="B6" s="5" t="str">
        <f t="shared" si="0"/>
        <v>Spu_Pip_PP</v>
      </c>
      <c r="C6" s="5" t="str">
        <f t="shared" si="0"/>
        <v>Spu_Pip_PX</v>
      </c>
      <c r="D6" s="15" t="s">
        <v>1</v>
      </c>
      <c r="E6" s="14"/>
      <c r="F6" s="15" t="s">
        <v>584</v>
      </c>
      <c r="G6" s="27">
        <v>21516191</v>
      </c>
      <c r="H6" s="27">
        <v>412951</v>
      </c>
    </row>
    <row r="7" spans="1:8" x14ac:dyDescent="0.25">
      <c r="A7" s="18" t="s">
        <v>622</v>
      </c>
      <c r="B7" s="5" t="str">
        <f t="shared" si="0"/>
        <v>Spu_GPud_PP</v>
      </c>
      <c r="C7" s="5" t="str">
        <f t="shared" si="0"/>
        <v>Spu_GPud_PX</v>
      </c>
      <c r="D7" s="15" t="s">
        <v>2</v>
      </c>
      <c r="E7" s="14"/>
      <c r="F7" s="15" t="s">
        <v>585</v>
      </c>
      <c r="G7" s="27">
        <v>1392850</v>
      </c>
      <c r="H7" s="27">
        <v>37567</v>
      </c>
    </row>
    <row r="8" spans="1:8" x14ac:dyDescent="0.25">
      <c r="A8" s="18" t="s">
        <v>480</v>
      </c>
      <c r="B8" s="5" t="str">
        <f t="shared" si="0"/>
        <v>Spu_UdP_PP</v>
      </c>
      <c r="C8" s="5" t="str">
        <f t="shared" si="0"/>
        <v>Spu_UdP_PX</v>
      </c>
      <c r="D8" s="15" t="s">
        <v>3</v>
      </c>
      <c r="E8" s="14"/>
      <c r="F8" s="15" t="s">
        <v>586</v>
      </c>
      <c r="G8" s="27">
        <v>15695169</v>
      </c>
      <c r="H8" s="27">
        <v>457055</v>
      </c>
    </row>
    <row r="9" spans="1:8" x14ac:dyDescent="0.25">
      <c r="A9" s="18"/>
      <c r="D9" s="14"/>
      <c r="E9" s="14"/>
      <c r="F9" s="14"/>
      <c r="G9" s="30"/>
      <c r="H9" s="30"/>
    </row>
    <row r="10" spans="1:8" x14ac:dyDescent="0.25">
      <c r="A10" s="18"/>
      <c r="D10" s="15" t="s">
        <v>4</v>
      </c>
      <c r="E10" s="14"/>
      <c r="F10" s="15" t="s">
        <v>943</v>
      </c>
      <c r="G10" s="30"/>
      <c r="H10" s="30"/>
    </row>
    <row r="11" spans="1:8" x14ac:dyDescent="0.25">
      <c r="A11" s="18" t="s">
        <v>623</v>
      </c>
      <c r="B11" s="5" t="str">
        <f t="shared" ref="B11:C15" si="1">"Spu_"&amp;$A11&amp;"_"&amp;B$4</f>
        <v>Spu_RTk_PP</v>
      </c>
      <c r="C11" s="5" t="str">
        <f t="shared" si="1"/>
        <v>Spu_RTk_PX</v>
      </c>
      <c r="D11" s="14"/>
      <c r="E11" s="14" t="s">
        <v>587</v>
      </c>
      <c r="F11" s="14" t="s">
        <v>591</v>
      </c>
      <c r="G11" s="27">
        <v>6912</v>
      </c>
      <c r="H11" s="27">
        <v>172</v>
      </c>
    </row>
    <row r="12" spans="1:8" x14ac:dyDescent="0.25">
      <c r="A12" s="18" t="s">
        <v>635</v>
      </c>
      <c r="B12" s="5" t="str">
        <f t="shared" si="1"/>
        <v>Spu_RGi_PP</v>
      </c>
      <c r="C12" s="5" t="str">
        <f t="shared" si="1"/>
        <v>Spu_RGi_PX</v>
      </c>
      <c r="D12" s="14"/>
      <c r="E12" s="14" t="s">
        <v>588</v>
      </c>
      <c r="F12" s="14" t="s">
        <v>592</v>
      </c>
      <c r="G12" s="27">
        <v>87834</v>
      </c>
      <c r="H12" s="27">
        <v>2119</v>
      </c>
    </row>
    <row r="13" spans="1:8" x14ac:dyDescent="0.25">
      <c r="A13" s="18" t="s">
        <v>624</v>
      </c>
      <c r="B13" s="5" t="str">
        <f t="shared" si="1"/>
        <v>Spu_RTx_PP</v>
      </c>
      <c r="C13" s="5" t="str">
        <f t="shared" si="1"/>
        <v>Spu_RTx_PX</v>
      </c>
      <c r="D13" s="14"/>
      <c r="E13" s="14" t="s">
        <v>589</v>
      </c>
      <c r="F13" s="14" t="s">
        <v>310</v>
      </c>
      <c r="G13" s="27">
        <v>643970</v>
      </c>
      <c r="H13" s="27">
        <v>16536</v>
      </c>
    </row>
    <row r="14" spans="1:8" x14ac:dyDescent="0.25">
      <c r="A14" s="18" t="s">
        <v>636</v>
      </c>
      <c r="B14" s="5" t="str">
        <f t="shared" si="1"/>
        <v>Spu_RTfi_PP</v>
      </c>
      <c r="C14" s="5" t="str">
        <f t="shared" si="1"/>
        <v>Spu_RTfi_PX</v>
      </c>
      <c r="D14" s="14"/>
      <c r="E14" s="14" t="s">
        <v>590</v>
      </c>
      <c r="F14" s="14" t="s">
        <v>593</v>
      </c>
      <c r="G14" s="27">
        <v>10645</v>
      </c>
      <c r="H14" s="27">
        <v>267</v>
      </c>
    </row>
    <row r="15" spans="1:8" x14ac:dyDescent="0.25">
      <c r="A15" s="18" t="s">
        <v>625</v>
      </c>
      <c r="B15" s="5" t="str">
        <f t="shared" si="1"/>
        <v>Spu_RTTot_PP</v>
      </c>
      <c r="C15" s="5" t="str">
        <f t="shared" si="1"/>
        <v>Spu_RTTot_PX</v>
      </c>
      <c r="D15" s="14"/>
      <c r="E15" s="14"/>
      <c r="F15" s="15" t="s">
        <v>190</v>
      </c>
      <c r="G15" s="27">
        <v>749360</v>
      </c>
      <c r="H15" s="27">
        <v>19095</v>
      </c>
    </row>
    <row r="16" spans="1:8" x14ac:dyDescent="0.25">
      <c r="A16" s="18"/>
      <c r="D16" s="14"/>
      <c r="E16" s="14"/>
      <c r="F16" s="14"/>
      <c r="G16" s="30"/>
      <c r="H16" s="30"/>
    </row>
    <row r="17" spans="1:8" x14ac:dyDescent="0.25">
      <c r="A17" s="18"/>
      <c r="D17" s="15" t="s">
        <v>5</v>
      </c>
      <c r="E17" s="14"/>
      <c r="F17" s="15" t="s">
        <v>944</v>
      </c>
      <c r="G17" s="30"/>
      <c r="H17" s="30"/>
    </row>
    <row r="18" spans="1:8" x14ac:dyDescent="0.25">
      <c r="A18" s="18" t="s">
        <v>474</v>
      </c>
      <c r="B18" s="5" t="str">
        <f t="shared" ref="B18:C20" si="2">"Spu_"&amp;$A18&amp;"_"&amp;B$4</f>
        <v>Spu_Ua_PP</v>
      </c>
      <c r="C18" s="5" t="str">
        <f t="shared" si="2"/>
        <v>Spu_Ua_PX</v>
      </c>
      <c r="D18" s="14"/>
      <c r="E18" s="14" t="s">
        <v>594</v>
      </c>
      <c r="F18" s="14" t="s">
        <v>17</v>
      </c>
      <c r="G18" s="27">
        <v>758061</v>
      </c>
      <c r="H18" s="27">
        <v>21701</v>
      </c>
    </row>
    <row r="19" spans="1:8" x14ac:dyDescent="0.25">
      <c r="A19" s="18" t="s">
        <v>626</v>
      </c>
      <c r="B19" s="5" t="str">
        <f t="shared" si="2"/>
        <v>Spu_Ui_PP</v>
      </c>
      <c r="C19" s="5" t="str">
        <f t="shared" si="2"/>
        <v>Spu_Ui_PX</v>
      </c>
      <c r="D19" s="14"/>
      <c r="E19" s="14" t="s">
        <v>595</v>
      </c>
      <c r="F19" s="14" t="s">
        <v>596</v>
      </c>
      <c r="G19" s="27">
        <v>1288119</v>
      </c>
      <c r="H19" s="27">
        <v>21955</v>
      </c>
    </row>
    <row r="20" spans="1:8" x14ac:dyDescent="0.25">
      <c r="A20" s="18" t="s">
        <v>577</v>
      </c>
      <c r="B20" s="5" t="str">
        <f t="shared" si="2"/>
        <v>Spu_UTot_PP</v>
      </c>
      <c r="C20" s="5" t="str">
        <f t="shared" si="2"/>
        <v>Spu_UTot_PX</v>
      </c>
      <c r="D20" s="14"/>
      <c r="E20" s="14"/>
      <c r="F20" s="15" t="s">
        <v>597</v>
      </c>
      <c r="G20" s="27">
        <v>2046180</v>
      </c>
      <c r="H20" s="27">
        <v>43656</v>
      </c>
    </row>
    <row r="21" spans="1:8" x14ac:dyDescent="0.25">
      <c r="A21" s="18"/>
      <c r="D21" s="14"/>
      <c r="E21" s="14"/>
      <c r="F21" s="14"/>
      <c r="G21" s="30"/>
      <c r="H21" s="30"/>
    </row>
    <row r="22" spans="1:8" x14ac:dyDescent="0.25">
      <c r="A22" s="18"/>
      <c r="D22" s="15" t="s">
        <v>6</v>
      </c>
      <c r="E22" s="14"/>
      <c r="F22" s="15" t="s">
        <v>945</v>
      </c>
      <c r="G22" s="30"/>
      <c r="H22" s="30"/>
    </row>
    <row r="23" spans="1:8" x14ac:dyDescent="0.25">
      <c r="A23" s="18" t="s">
        <v>629</v>
      </c>
      <c r="B23" s="5" t="str">
        <f t="shared" ref="B23:C30" si="3">"Spu_"&amp;$A23&amp;"_"&amp;B$4</f>
        <v>Spu_Kio_PP</v>
      </c>
      <c r="C23" s="5" t="str">
        <f t="shared" si="3"/>
        <v>Spu_Kio_PX</v>
      </c>
      <c r="D23" s="14"/>
      <c r="E23" s="14" t="s">
        <v>598</v>
      </c>
      <c r="F23" s="14" t="s">
        <v>592</v>
      </c>
      <c r="G23" s="27">
        <v>-129692</v>
      </c>
      <c r="H23" s="27">
        <v>-3318</v>
      </c>
    </row>
    <row r="24" spans="1:8" x14ac:dyDescent="0.25">
      <c r="A24" s="18" t="s">
        <v>627</v>
      </c>
      <c r="B24" s="5" t="str">
        <f t="shared" si="3"/>
        <v>Spu_Kx_PP</v>
      </c>
      <c r="C24" s="5" t="str">
        <f t="shared" si="3"/>
        <v>Spu_Kx_PX</v>
      </c>
      <c r="D24" s="14"/>
      <c r="E24" s="14" t="s">
        <v>599</v>
      </c>
      <c r="F24" s="14" t="s">
        <v>605</v>
      </c>
      <c r="G24" s="27">
        <v>-618245</v>
      </c>
      <c r="H24" s="27">
        <v>-15694</v>
      </c>
    </row>
    <row r="25" spans="1:8" x14ac:dyDescent="0.25">
      <c r="A25" s="18" t="s">
        <v>628</v>
      </c>
      <c r="B25" s="5" t="str">
        <f t="shared" si="3"/>
        <v>Spu_Ka_PP</v>
      </c>
      <c r="C25" s="5" t="str">
        <f t="shared" si="3"/>
        <v>Spu_Ka_PX</v>
      </c>
      <c r="D25" s="14"/>
      <c r="E25" s="14" t="s">
        <v>600</v>
      </c>
      <c r="F25" s="14" t="s">
        <v>51</v>
      </c>
      <c r="G25" s="27">
        <v>-3137814</v>
      </c>
      <c r="H25" s="27">
        <v>-104003</v>
      </c>
    </row>
    <row r="26" spans="1:8" x14ac:dyDescent="0.25">
      <c r="A26" s="18" t="s">
        <v>630</v>
      </c>
      <c r="B26" s="5" t="str">
        <f t="shared" si="3"/>
        <v>Spu_Kif_PP</v>
      </c>
      <c r="C26" s="5" t="str">
        <f t="shared" si="3"/>
        <v>Spu_Kif_PX</v>
      </c>
      <c r="D26" s="14"/>
      <c r="E26" s="14" t="s">
        <v>601</v>
      </c>
      <c r="F26" s="14" t="s">
        <v>596</v>
      </c>
      <c r="G26" s="27">
        <v>-2897577</v>
      </c>
      <c r="H26" s="27">
        <v>-42989</v>
      </c>
    </row>
    <row r="27" spans="1:8" x14ac:dyDescent="0.25">
      <c r="A27" s="18" t="s">
        <v>631</v>
      </c>
      <c r="B27" s="5" t="str">
        <f t="shared" si="3"/>
        <v>Spu_Kv_PP</v>
      </c>
      <c r="C27" s="5" t="str">
        <f t="shared" si="3"/>
        <v>Spu_Kv_PX</v>
      </c>
      <c r="D27" s="14"/>
      <c r="E27" s="14" t="s">
        <v>602</v>
      </c>
      <c r="F27" s="14" t="s">
        <v>205</v>
      </c>
      <c r="G27" s="27">
        <v>643787</v>
      </c>
      <c r="H27" s="27">
        <v>25564</v>
      </c>
    </row>
    <row r="28" spans="1:8" x14ac:dyDescent="0.25">
      <c r="A28" s="18" t="s">
        <v>632</v>
      </c>
      <c r="B28" s="5" t="str">
        <f t="shared" si="3"/>
        <v>Spu_Kaf_PP</v>
      </c>
      <c r="C28" s="5" t="str">
        <f t="shared" si="3"/>
        <v>Spu_Kaf_PX</v>
      </c>
      <c r="D28" s="14"/>
      <c r="E28" s="14" t="s">
        <v>603</v>
      </c>
      <c r="F28" s="14" t="s">
        <v>593</v>
      </c>
      <c r="G28" s="27">
        <v>-21810</v>
      </c>
      <c r="H28" s="27">
        <v>-3870</v>
      </c>
    </row>
    <row r="29" spans="1:8" x14ac:dyDescent="0.25">
      <c r="A29" s="18" t="s">
        <v>633</v>
      </c>
      <c r="B29" s="5" t="str">
        <f t="shared" si="3"/>
        <v>Spu_Kki_PP</v>
      </c>
      <c r="C29" s="5" t="str">
        <f t="shared" si="3"/>
        <v>Spu_Kki_PX</v>
      </c>
      <c r="D29" s="14"/>
      <c r="E29" s="14" t="s">
        <v>604</v>
      </c>
      <c r="F29" s="14" t="s">
        <v>606</v>
      </c>
      <c r="G29" s="27">
        <v>0</v>
      </c>
      <c r="H29" s="27">
        <v>0</v>
      </c>
    </row>
    <row r="30" spans="1:8" x14ac:dyDescent="0.25">
      <c r="A30" s="18" t="s">
        <v>634</v>
      </c>
      <c r="B30" s="5" t="str">
        <f t="shared" si="3"/>
        <v>Spu_KTot_PP</v>
      </c>
      <c r="C30" s="5" t="str">
        <f t="shared" si="3"/>
        <v>Spu_KTot_PX</v>
      </c>
      <c r="D30" s="14"/>
      <c r="E30" s="14"/>
      <c r="F30" s="15" t="s">
        <v>209</v>
      </c>
      <c r="G30" s="27">
        <v>-6161352</v>
      </c>
      <c r="H30" s="27">
        <v>-144310</v>
      </c>
    </row>
    <row r="31" spans="1:8" x14ac:dyDescent="0.25">
      <c r="A31" s="18"/>
      <c r="D31" s="14"/>
      <c r="E31" s="14"/>
      <c r="F31" s="14"/>
      <c r="G31" s="30"/>
      <c r="H31" s="30"/>
    </row>
    <row r="32" spans="1:8" x14ac:dyDescent="0.25">
      <c r="A32" s="18" t="s">
        <v>960</v>
      </c>
      <c r="B32" s="5" t="str">
        <f>"Spu_"&amp;$A32&amp;"_"&amp;B$4</f>
        <v>Spu_IU_PP</v>
      </c>
      <c r="C32" s="5" t="str">
        <f>"Spu_"&amp;$A32&amp;"_"&amp;C$4</f>
        <v>Spu_IU_PX</v>
      </c>
      <c r="D32" s="15" t="s">
        <v>7</v>
      </c>
      <c r="E32" s="14"/>
      <c r="F32" s="15" t="s">
        <v>607</v>
      </c>
      <c r="G32" s="27">
        <v>116093359</v>
      </c>
      <c r="H32" s="27">
        <v>2724237</v>
      </c>
    </row>
    <row r="33" spans="1:8" x14ac:dyDescent="0.25">
      <c r="A33" s="18"/>
      <c r="D33" s="14"/>
      <c r="E33" s="14"/>
      <c r="F33" s="14" t="s">
        <v>946</v>
      </c>
      <c r="G33" s="30"/>
      <c r="H33" s="30"/>
    </row>
    <row r="34" spans="1:8" x14ac:dyDescent="0.25">
      <c r="A34" s="18" t="s">
        <v>637</v>
      </c>
      <c r="B34" s="5" t="str">
        <f t="shared" ref="B34:C41" si="4">"Spu_"&amp;$A34&amp;"_"&amp;B$4</f>
        <v>Spu_Iep_PP</v>
      </c>
      <c r="C34" s="5" t="str">
        <f t="shared" si="4"/>
        <v>Spu_Iep_PX</v>
      </c>
      <c r="D34" s="14"/>
      <c r="E34" s="14" t="s">
        <v>608</v>
      </c>
      <c r="F34" s="14" t="s">
        <v>616</v>
      </c>
      <c r="G34" s="27">
        <v>3037454</v>
      </c>
      <c r="H34" s="27">
        <v>67970</v>
      </c>
    </row>
    <row r="35" spans="1:8" x14ac:dyDescent="0.25">
      <c r="A35" s="18" t="s">
        <v>638</v>
      </c>
      <c r="B35" s="5" t="str">
        <f t="shared" si="4"/>
        <v>Spu_Iio_PP</v>
      </c>
      <c r="C35" s="5" t="str">
        <f t="shared" si="4"/>
        <v>Spu_Iio_PX</v>
      </c>
      <c r="D35" s="14"/>
      <c r="E35" s="14" t="s">
        <v>609</v>
      </c>
      <c r="F35" s="14" t="s">
        <v>592</v>
      </c>
      <c r="G35" s="27">
        <v>4055926</v>
      </c>
      <c r="H35" s="27">
        <v>96173</v>
      </c>
    </row>
    <row r="36" spans="1:8" x14ac:dyDescent="0.25">
      <c r="A36" s="18" t="s">
        <v>639</v>
      </c>
      <c r="B36" s="5" t="str">
        <f t="shared" si="4"/>
        <v>Spu_Ixo_PP</v>
      </c>
      <c r="C36" s="5" t="str">
        <f t="shared" si="4"/>
        <v>Spu_Ixo_PX</v>
      </c>
      <c r="D36" s="14"/>
      <c r="E36" s="14" t="s">
        <v>610</v>
      </c>
      <c r="F36" s="14" t="s">
        <v>310</v>
      </c>
      <c r="G36" s="27">
        <v>30683851</v>
      </c>
      <c r="H36" s="27">
        <v>633320</v>
      </c>
    </row>
    <row r="37" spans="1:8" x14ac:dyDescent="0.25">
      <c r="A37" s="18" t="s">
        <v>640</v>
      </c>
      <c r="B37" s="5" t="str">
        <f t="shared" si="4"/>
        <v>Spu_Iea_PP</v>
      </c>
      <c r="C37" s="5" t="str">
        <f t="shared" si="4"/>
        <v>Spu_Iea_PX</v>
      </c>
      <c r="D37" s="14"/>
      <c r="E37" s="14" t="s">
        <v>611</v>
      </c>
      <c r="F37" s="14" t="s">
        <v>617</v>
      </c>
      <c r="G37" s="27">
        <v>222680</v>
      </c>
      <c r="H37" s="27">
        <v>5521</v>
      </c>
    </row>
    <row r="38" spans="1:8" x14ac:dyDescent="0.25">
      <c r="A38" s="18" t="s">
        <v>641</v>
      </c>
      <c r="B38" s="5" t="str">
        <f t="shared" si="4"/>
        <v>Spu_Ixa_PP</v>
      </c>
      <c r="C38" s="5" t="str">
        <f t="shared" si="4"/>
        <v>Spu_Ixa_PX</v>
      </c>
      <c r="D38" s="14"/>
      <c r="E38" s="14" t="s">
        <v>612</v>
      </c>
      <c r="F38" s="14" t="s">
        <v>306</v>
      </c>
      <c r="G38" s="27">
        <v>28894520</v>
      </c>
      <c r="H38" s="27">
        <v>831406</v>
      </c>
    </row>
    <row r="39" spans="1:8" x14ac:dyDescent="0.25">
      <c r="A39" s="18" t="s">
        <v>642</v>
      </c>
      <c r="B39" s="5" t="str">
        <f t="shared" si="4"/>
        <v>Spu_Iifa_PP</v>
      </c>
      <c r="C39" s="5" t="str">
        <f t="shared" si="4"/>
        <v>Spu_Iifa_PX</v>
      </c>
      <c r="D39" s="14"/>
      <c r="E39" s="14" t="s">
        <v>613</v>
      </c>
      <c r="F39" s="14" t="s">
        <v>596</v>
      </c>
      <c r="G39" s="27">
        <v>49111225</v>
      </c>
      <c r="H39" s="27">
        <v>1095607</v>
      </c>
    </row>
    <row r="40" spans="1:8" x14ac:dyDescent="0.25">
      <c r="A40" s="18" t="s">
        <v>643</v>
      </c>
      <c r="B40" s="5" t="str">
        <f t="shared" si="4"/>
        <v>Spu_Ikat_PP</v>
      </c>
      <c r="C40" s="5" t="str">
        <f t="shared" si="4"/>
        <v>Spu_Ikat_PX</v>
      </c>
      <c r="D40" s="14"/>
      <c r="E40" s="14" t="s">
        <v>614</v>
      </c>
      <c r="F40" s="14" t="s">
        <v>618</v>
      </c>
      <c r="G40" s="27">
        <v>-36874</v>
      </c>
      <c r="H40" s="27">
        <v>0</v>
      </c>
    </row>
    <row r="41" spans="1:8" x14ac:dyDescent="0.25">
      <c r="A41" s="18" t="s">
        <v>644</v>
      </c>
      <c r="B41" s="5" t="str">
        <f t="shared" si="4"/>
        <v>Spu_Ix_PP</v>
      </c>
      <c r="C41" s="5" t="str">
        <f t="shared" si="4"/>
        <v>Spu_Ix_PX</v>
      </c>
      <c r="D41" s="14"/>
      <c r="E41" s="14" t="s">
        <v>615</v>
      </c>
      <c r="F41" s="14" t="s">
        <v>619</v>
      </c>
      <c r="G41" s="27">
        <v>124579</v>
      </c>
      <c r="H41" s="27">
        <v>-5760</v>
      </c>
    </row>
    <row r="42" spans="1:8" x14ac:dyDescent="0.25"/>
    <row r="43" spans="1:8" hidden="1" x14ac:dyDescent="0.25"/>
  </sheetData>
  <sheetProtection password="BF77" sheet="1" objects="1" scenarios="1"/>
  <mergeCells count="2">
    <mergeCell ref="D3:H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9.28515625" style="5" hidden="1" customWidth="1"/>
    <col min="2" max="2" width="14.28515625" style="5" hidden="1" customWidth="1"/>
    <col min="3" max="3" width="20.28515625" style="5" hidden="1" customWidth="1"/>
    <col min="4" max="4" width="2.85546875" style="5" bestFit="1" customWidth="1"/>
    <col min="5" max="5" width="4" style="5" bestFit="1" customWidth="1"/>
    <col min="6" max="6" width="108.28515625" style="5" customWidth="1"/>
    <col min="7" max="8" width="17" style="5" customWidth="1"/>
    <col min="9" max="9" width="9.140625" style="5" customWidth="1"/>
    <col min="10" max="16384" width="9.140625" style="5" hidden="1"/>
  </cols>
  <sheetData>
    <row r="1" spans="1:8" x14ac:dyDescent="0.25">
      <c r="D1" s="142" t="s">
        <v>2028</v>
      </c>
      <c r="E1" s="142"/>
      <c r="F1" s="142"/>
    </row>
    <row r="2" spans="1:8" x14ac:dyDescent="0.25"/>
    <row r="3" spans="1:8" ht="23.25" x14ac:dyDescent="0.25">
      <c r="D3" s="158" t="s">
        <v>992</v>
      </c>
      <c r="E3" s="159"/>
      <c r="F3" s="159"/>
      <c r="G3" s="159"/>
      <c r="H3" s="160"/>
    </row>
    <row r="4" spans="1:8" ht="25.5" x14ac:dyDescent="0.25">
      <c r="A4" s="12" t="s">
        <v>31</v>
      </c>
      <c r="D4" s="15"/>
      <c r="E4" s="14"/>
      <c r="F4" s="14"/>
      <c r="G4" s="20" t="s">
        <v>1557</v>
      </c>
      <c r="H4" s="20" t="s">
        <v>1558</v>
      </c>
    </row>
    <row r="5" spans="1:8" x14ac:dyDescent="0.25">
      <c r="B5" s="13" t="s">
        <v>545</v>
      </c>
      <c r="C5" s="13" t="s">
        <v>546</v>
      </c>
      <c r="D5" s="15"/>
      <c r="E5" s="14"/>
      <c r="F5" s="33" t="s">
        <v>2078</v>
      </c>
      <c r="G5" s="20"/>
      <c r="H5" s="20"/>
    </row>
    <row r="6" spans="1:8" x14ac:dyDescent="0.25">
      <c r="A6" s="18" t="s">
        <v>2069</v>
      </c>
      <c r="B6" s="5" t="str">
        <f>"Snh_"&amp;$A6&amp;"_"&amp;B$5</f>
        <v>Snh_NedAkP_UY</v>
      </c>
      <c r="C6" s="5" t="str">
        <f>"Snh_"&amp;$A6&amp;"_"&amp;C$5</f>
        <v>Snh_NedAkP_GY</v>
      </c>
      <c r="D6" s="14" t="s">
        <v>0</v>
      </c>
      <c r="E6" s="14"/>
      <c r="F6" s="31" t="s">
        <v>518</v>
      </c>
      <c r="G6" s="27">
        <v>45853448</v>
      </c>
      <c r="H6" s="27">
        <v>3708799</v>
      </c>
    </row>
    <row r="7" spans="1:8" x14ac:dyDescent="0.25">
      <c r="A7" s="18"/>
      <c r="D7" s="14"/>
      <c r="E7" s="14"/>
      <c r="F7" s="33" t="s">
        <v>520</v>
      </c>
      <c r="G7" s="30"/>
      <c r="H7" s="30"/>
    </row>
    <row r="8" spans="1:8" x14ac:dyDescent="0.25">
      <c r="A8" s="18" t="s">
        <v>2070</v>
      </c>
      <c r="B8" s="5" t="str">
        <f t="shared" ref="B8:C15" si="0">"Snh_"&amp;$A8&amp;"_"&amp;B$5</f>
        <v>Snh_NedVkr_UY</v>
      </c>
      <c r="C8" s="5" t="str">
        <f t="shared" si="0"/>
        <v>Snh_NedVkr_GY</v>
      </c>
      <c r="D8" s="14"/>
      <c r="E8" s="14" t="s">
        <v>807</v>
      </c>
      <c r="F8" s="31" t="s">
        <v>330</v>
      </c>
      <c r="G8" s="27">
        <v>-82505</v>
      </c>
      <c r="H8" s="27">
        <v>-4908</v>
      </c>
    </row>
    <row r="9" spans="1:8" x14ac:dyDescent="0.25">
      <c r="A9" s="18" t="s">
        <v>2071</v>
      </c>
      <c r="B9" s="5" t="str">
        <f t="shared" si="0"/>
        <v>Snh_NedNh_UY</v>
      </c>
      <c r="C9" s="5" t="str">
        <f t="shared" si="0"/>
        <v>Snh_NedNh_GY</v>
      </c>
      <c r="D9" s="14"/>
      <c r="E9" s="14" t="s">
        <v>808</v>
      </c>
      <c r="F9" s="31" t="s">
        <v>525</v>
      </c>
      <c r="G9" s="27">
        <v>16193516</v>
      </c>
      <c r="H9" s="27">
        <v>1933451</v>
      </c>
    </row>
    <row r="10" spans="1:8" ht="25.5" x14ac:dyDescent="0.25">
      <c r="A10" s="18" t="s">
        <v>2072</v>
      </c>
      <c r="B10" s="5" t="str">
        <f t="shared" si="0"/>
        <v>Snh_NedT_UY</v>
      </c>
      <c r="C10" s="5" t="str">
        <f t="shared" si="0"/>
        <v>Snh_NedT_GY</v>
      </c>
      <c r="D10" s="14"/>
      <c r="E10" s="14" t="s">
        <v>809</v>
      </c>
      <c r="F10" s="31" t="s">
        <v>526</v>
      </c>
      <c r="G10" s="27">
        <v>14709185</v>
      </c>
      <c r="H10" s="27">
        <v>2099422</v>
      </c>
    </row>
    <row r="11" spans="1:8" x14ac:dyDescent="0.25">
      <c r="A11" s="18" t="s">
        <v>2073</v>
      </c>
      <c r="B11" s="5" t="str">
        <f t="shared" si="0"/>
        <v>Snh_NedX_UY</v>
      </c>
      <c r="C11" s="5" t="str">
        <f t="shared" si="0"/>
        <v>Snh_NedX_GY</v>
      </c>
      <c r="D11" s="14"/>
      <c r="E11" s="14" t="s">
        <v>810</v>
      </c>
      <c r="F11" s="31" t="s">
        <v>521</v>
      </c>
      <c r="G11" s="27">
        <v>2172242</v>
      </c>
      <c r="H11" s="27">
        <v>54521</v>
      </c>
    </row>
    <row r="12" spans="1:8" x14ac:dyDescent="0.25">
      <c r="A12" s="18" t="s">
        <v>2074</v>
      </c>
      <c r="B12" s="5" t="str">
        <f t="shared" si="0"/>
        <v>Snh_NedVre_UY</v>
      </c>
      <c r="C12" s="5" t="str">
        <f t="shared" si="0"/>
        <v>Snh_NedVre_GY</v>
      </c>
      <c r="D12" s="14"/>
      <c r="E12" s="14" t="s">
        <v>811</v>
      </c>
      <c r="F12" s="31" t="s">
        <v>522</v>
      </c>
      <c r="G12" s="27">
        <v>-334795</v>
      </c>
      <c r="H12" s="27">
        <v>-3303</v>
      </c>
    </row>
    <row r="13" spans="1:8" x14ac:dyDescent="0.25">
      <c r="A13" s="18" t="s">
        <v>2075</v>
      </c>
      <c r="B13" s="5" t="str">
        <f t="shared" si="0"/>
        <v>Snh_NedEt_UY</v>
      </c>
      <c r="C13" s="5" t="str">
        <f t="shared" si="0"/>
        <v>Snh_NedEt_GY</v>
      </c>
      <c r="D13" s="14"/>
      <c r="E13" s="14" t="s">
        <v>812</v>
      </c>
      <c r="F13" s="31" t="s">
        <v>523</v>
      </c>
      <c r="G13" s="27">
        <v>5656798</v>
      </c>
      <c r="H13" s="27">
        <v>16873</v>
      </c>
    </row>
    <row r="14" spans="1:8" ht="25.5" x14ac:dyDescent="0.25">
      <c r="A14" s="18" t="s">
        <v>2076</v>
      </c>
      <c r="B14" s="5" t="str">
        <f t="shared" si="0"/>
        <v>Snh_NedAkU_UY</v>
      </c>
      <c r="C14" s="5" t="str">
        <f t="shared" si="0"/>
        <v>Snh_NedAkU_GY</v>
      </c>
      <c r="D14" s="14" t="s">
        <v>1</v>
      </c>
      <c r="E14" s="14"/>
      <c r="F14" s="31" t="s">
        <v>947</v>
      </c>
      <c r="G14" s="27">
        <v>43435915</v>
      </c>
      <c r="H14" s="27">
        <v>3572266</v>
      </c>
    </row>
    <row r="15" spans="1:8" ht="25.5" x14ac:dyDescent="0.25">
      <c r="A15" s="18" t="s">
        <v>2077</v>
      </c>
      <c r="B15" s="5" t="str">
        <f t="shared" si="0"/>
        <v>Snh_NedSu_UY</v>
      </c>
      <c r="C15" s="5" t="str">
        <f t="shared" si="0"/>
        <v>Snh_NedSu_GY</v>
      </c>
      <c r="D15" s="14" t="s">
        <v>2</v>
      </c>
      <c r="E15" s="14"/>
      <c r="F15" s="31" t="s">
        <v>524</v>
      </c>
      <c r="G15" s="27">
        <v>1541737411</v>
      </c>
      <c r="H15" s="27">
        <v>192694542</v>
      </c>
    </row>
    <row r="16" spans="1:8" x14ac:dyDescent="0.25">
      <c r="A16" s="18"/>
      <c r="D16" s="14"/>
      <c r="E16" s="14"/>
      <c r="F16" s="31"/>
      <c r="G16" s="30"/>
      <c r="H16" s="30"/>
    </row>
    <row r="17" spans="1:8" ht="25.5" x14ac:dyDescent="0.25">
      <c r="A17" s="18"/>
      <c r="D17" s="14"/>
      <c r="E17" s="14"/>
      <c r="F17" s="33" t="s">
        <v>527</v>
      </c>
      <c r="G17" s="30"/>
      <c r="H17" s="30"/>
    </row>
    <row r="18" spans="1:8" x14ac:dyDescent="0.25">
      <c r="A18" s="18" t="s">
        <v>534</v>
      </c>
      <c r="B18" s="5" t="str">
        <f t="shared" ref="B18:C27" si="1">"Snh_"&amp;$A18&amp;"_"&amp;B$5</f>
        <v>Snh_KrAkP_UY</v>
      </c>
      <c r="C18" s="5" t="str">
        <f t="shared" si="1"/>
        <v>Snh_KrAkP_GY</v>
      </c>
      <c r="D18" s="14" t="s">
        <v>0</v>
      </c>
      <c r="E18" s="14"/>
      <c r="F18" s="31" t="s">
        <v>528</v>
      </c>
      <c r="G18" s="27">
        <v>73836</v>
      </c>
      <c r="H18" s="27">
        <v>17027</v>
      </c>
    </row>
    <row r="19" spans="1:8" x14ac:dyDescent="0.25">
      <c r="A19" s="18"/>
      <c r="B19" s="5" t="str">
        <f t="shared" si="1"/>
        <v>Snh__UY</v>
      </c>
      <c r="C19" s="5" t="str">
        <f t="shared" si="1"/>
        <v>Snh__GY</v>
      </c>
      <c r="D19" s="14"/>
      <c r="E19" s="14"/>
      <c r="F19" s="33" t="s">
        <v>520</v>
      </c>
      <c r="G19" s="30"/>
      <c r="H19" s="30"/>
    </row>
    <row r="20" spans="1:8" x14ac:dyDescent="0.25">
      <c r="A20" s="18" t="s">
        <v>535</v>
      </c>
      <c r="B20" s="5" t="str">
        <f t="shared" si="1"/>
        <v>Snh_KrVkr_UY</v>
      </c>
      <c r="C20" s="5" t="str">
        <f t="shared" si="1"/>
        <v>Snh_KrVkr_GY</v>
      </c>
      <c r="D20" s="14"/>
      <c r="E20" s="14" t="s">
        <v>807</v>
      </c>
      <c r="F20" s="31" t="s">
        <v>330</v>
      </c>
      <c r="G20" s="27">
        <v>284</v>
      </c>
      <c r="H20" s="27">
        <v>0</v>
      </c>
    </row>
    <row r="21" spans="1:8" x14ac:dyDescent="0.25">
      <c r="A21" s="18" t="s">
        <v>536</v>
      </c>
      <c r="B21" s="5" t="str">
        <f t="shared" si="1"/>
        <v>Snh_KrNh_UY</v>
      </c>
      <c r="C21" s="5" t="str">
        <f t="shared" si="1"/>
        <v>Snh_KrNh_GY</v>
      </c>
      <c r="D21" s="14"/>
      <c r="E21" s="14" t="s">
        <v>808</v>
      </c>
      <c r="F21" s="31" t="s">
        <v>525</v>
      </c>
      <c r="G21" s="27">
        <v>34356</v>
      </c>
      <c r="H21" s="27">
        <v>2039</v>
      </c>
    </row>
    <row r="22" spans="1:8" ht="25.5" x14ac:dyDescent="0.25">
      <c r="A22" s="18" t="s">
        <v>537</v>
      </c>
      <c r="B22" s="5" t="str">
        <f t="shared" si="1"/>
        <v>Snh_KrT_UY</v>
      </c>
      <c r="C22" s="5" t="str">
        <f t="shared" si="1"/>
        <v>Snh_KrT_GY</v>
      </c>
      <c r="D22" s="14"/>
      <c r="E22" s="14" t="s">
        <v>809</v>
      </c>
      <c r="F22" s="31" t="s">
        <v>532</v>
      </c>
      <c r="G22" s="27">
        <v>46288</v>
      </c>
      <c r="H22" s="27">
        <v>452</v>
      </c>
    </row>
    <row r="23" spans="1:8" x14ac:dyDescent="0.25">
      <c r="A23" s="18" t="s">
        <v>538</v>
      </c>
      <c r="B23" s="5" t="str">
        <f t="shared" si="1"/>
        <v>Snh_KrX_UY</v>
      </c>
      <c r="C23" s="5" t="str">
        <f t="shared" si="1"/>
        <v>Snh_KrX_GY</v>
      </c>
      <c r="D23" s="14"/>
      <c r="E23" s="14" t="s">
        <v>810</v>
      </c>
      <c r="F23" s="31" t="s">
        <v>521</v>
      </c>
      <c r="G23" s="27">
        <v>17140</v>
      </c>
      <c r="H23" s="27">
        <v>0</v>
      </c>
    </row>
    <row r="24" spans="1:8" x14ac:dyDescent="0.25">
      <c r="A24" s="18" t="s">
        <v>539</v>
      </c>
      <c r="B24" s="5" t="str">
        <f t="shared" si="1"/>
        <v>Snh_KrVre_UY</v>
      </c>
      <c r="C24" s="5" t="str">
        <f t="shared" si="1"/>
        <v>Snh_KrVre_GY</v>
      </c>
      <c r="D24" s="14"/>
      <c r="E24" s="14" t="s">
        <v>811</v>
      </c>
      <c r="F24" s="31" t="s">
        <v>522</v>
      </c>
      <c r="G24" s="27">
        <v>14378</v>
      </c>
      <c r="H24" s="27">
        <v>0</v>
      </c>
    </row>
    <row r="25" spans="1:8" x14ac:dyDescent="0.25">
      <c r="A25" s="18" t="s">
        <v>540</v>
      </c>
      <c r="B25" s="5" t="str">
        <f t="shared" si="1"/>
        <v>Snh_KrEt_UY</v>
      </c>
      <c r="C25" s="5" t="str">
        <f t="shared" si="1"/>
        <v>Snh_KrEt_GY</v>
      </c>
      <c r="D25" s="14"/>
      <c r="E25" s="14" t="s">
        <v>812</v>
      </c>
      <c r="F25" s="31" t="s">
        <v>529</v>
      </c>
      <c r="G25" s="27">
        <v>17836</v>
      </c>
      <c r="H25" s="27">
        <v>0</v>
      </c>
    </row>
    <row r="26" spans="1:8" x14ac:dyDescent="0.25">
      <c r="A26" s="18" t="s">
        <v>541</v>
      </c>
      <c r="B26" s="5" t="str">
        <f t="shared" si="1"/>
        <v>Snh_KrAkU_UY</v>
      </c>
      <c r="C26" s="5" t="str">
        <f t="shared" si="1"/>
        <v>Snh_KrAkU_GY</v>
      </c>
      <c r="D26" s="14" t="s">
        <v>1</v>
      </c>
      <c r="E26" s="14"/>
      <c r="F26" s="31" t="s">
        <v>948</v>
      </c>
      <c r="G26" s="27">
        <v>75869</v>
      </c>
      <c r="H26" s="27">
        <v>18613</v>
      </c>
    </row>
    <row r="27" spans="1:8" ht="25.5" x14ac:dyDescent="0.25">
      <c r="A27" s="18" t="s">
        <v>542</v>
      </c>
      <c r="B27" s="5" t="str">
        <f t="shared" si="1"/>
        <v>Snh_KrSu_UY</v>
      </c>
      <c r="C27" s="5" t="str">
        <f t="shared" si="1"/>
        <v>Snh_KrSu_GY</v>
      </c>
      <c r="D27" s="14" t="s">
        <v>2</v>
      </c>
      <c r="E27" s="14"/>
      <c r="F27" s="31" t="s">
        <v>533</v>
      </c>
      <c r="G27" s="27">
        <v>280267802</v>
      </c>
      <c r="H27" s="27">
        <v>71897026</v>
      </c>
    </row>
    <row r="28" spans="1:8" x14ac:dyDescent="0.25">
      <c r="A28" s="18"/>
      <c r="D28" s="14"/>
      <c r="E28" s="14"/>
      <c r="F28" s="31"/>
      <c r="G28" s="30"/>
      <c r="H28" s="30"/>
    </row>
    <row r="29" spans="1:8" x14ac:dyDescent="0.25">
      <c r="A29" s="18"/>
      <c r="D29" s="14"/>
      <c r="E29" s="14"/>
      <c r="F29" s="33" t="s">
        <v>530</v>
      </c>
      <c r="G29" s="30"/>
      <c r="H29" s="30"/>
    </row>
    <row r="30" spans="1:8" x14ac:dyDescent="0.25">
      <c r="A30" s="18" t="s">
        <v>543</v>
      </c>
      <c r="B30" s="5" t="str">
        <f>"Snh_"&amp;$A30&amp;"_"&amp;B$5</f>
        <v>Snh_EtIn_UY</v>
      </c>
      <c r="C30" s="5" t="str">
        <f>"Snh_"&amp;$A30&amp;"_"&amp;C$5</f>
        <v>Snh_EtIn_GY</v>
      </c>
      <c r="D30" s="14" t="s">
        <v>0</v>
      </c>
      <c r="E30" s="14"/>
      <c r="F30" s="31" t="s">
        <v>2079</v>
      </c>
      <c r="G30" s="27">
        <v>1634952</v>
      </c>
      <c r="H30" s="27">
        <v>10690</v>
      </c>
    </row>
    <row r="31" spans="1:8" x14ac:dyDescent="0.25">
      <c r="A31" s="18" t="s">
        <v>544</v>
      </c>
      <c r="B31" s="5" t="str">
        <f>"Snh_"&amp;$A31&amp;"_"&amp;B$5</f>
        <v>Snh_EtAfF_UY</v>
      </c>
      <c r="C31" s="5" t="str">
        <f>"Snh_"&amp;$A31&amp;"_"&amp;C$5</f>
        <v>Snh_EtAfF_GY</v>
      </c>
      <c r="D31" s="14" t="s">
        <v>1</v>
      </c>
      <c r="E31" s="14"/>
      <c r="F31" s="31" t="s">
        <v>531</v>
      </c>
      <c r="G31" s="27">
        <v>2006350</v>
      </c>
      <c r="H31" s="27">
        <v>2</v>
      </c>
    </row>
    <row r="32" spans="1:8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</sheetData>
  <sheetProtection password="BF77" sheet="1" objects="1" scenarios="1"/>
  <mergeCells count="2">
    <mergeCell ref="D1:F1"/>
    <mergeCell ref="D3:H3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1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0.28515625" style="5" hidden="1" customWidth="1"/>
    <col min="2" max="2" width="19.140625" style="5" hidden="1" customWidth="1"/>
    <col min="3" max="3" width="7.85546875" style="5" hidden="1" customWidth="1"/>
    <col min="4" max="4" width="12.5703125" style="5" hidden="1" customWidth="1"/>
    <col min="5" max="5" width="15.85546875" style="5" hidden="1" customWidth="1"/>
    <col min="6" max="6" width="4.85546875" style="5" bestFit="1" customWidth="1"/>
    <col min="7" max="7" width="5.140625" style="5" bestFit="1" customWidth="1"/>
    <col min="8" max="8" width="44.42578125" style="5" bestFit="1" customWidth="1"/>
    <col min="9" max="9" width="17.42578125" style="5" customWidth="1"/>
    <col min="10" max="10" width="17.7109375" style="5" customWidth="1"/>
    <col min="11" max="11" width="16.7109375" style="5" customWidth="1"/>
    <col min="12" max="12" width="16.42578125" style="5" customWidth="1"/>
    <col min="13" max="13" width="9.140625" style="5" customWidth="1"/>
    <col min="14" max="15" width="0" style="5" hidden="1" customWidth="1"/>
    <col min="16" max="16384" width="9.140625" style="5" hidden="1"/>
  </cols>
  <sheetData>
    <row r="1" spans="1:12" x14ac:dyDescent="0.25">
      <c r="F1" s="142" t="s">
        <v>2028</v>
      </c>
      <c r="G1" s="142"/>
      <c r="H1" s="142"/>
    </row>
    <row r="2" spans="1:12" x14ac:dyDescent="0.25"/>
    <row r="3" spans="1:12" ht="46.5" customHeight="1" x14ac:dyDescent="0.25">
      <c r="F3" s="161" t="s">
        <v>2003</v>
      </c>
      <c r="G3" s="162"/>
      <c r="H3" s="162"/>
      <c r="I3" s="162"/>
      <c r="J3" s="162"/>
      <c r="K3" s="162"/>
      <c r="L3" s="162"/>
    </row>
    <row r="4" spans="1:12" ht="78.75" x14ac:dyDescent="0.25">
      <c r="A4" s="12" t="s">
        <v>31</v>
      </c>
      <c r="B4" s="13" t="s">
        <v>819</v>
      </c>
      <c r="C4" s="13" t="s">
        <v>2081</v>
      </c>
      <c r="D4" s="13" t="s">
        <v>686</v>
      </c>
      <c r="E4" s="13" t="s">
        <v>667</v>
      </c>
      <c r="F4" s="14"/>
      <c r="G4" s="14"/>
      <c r="H4" s="15"/>
      <c r="I4" s="20" t="s">
        <v>949</v>
      </c>
      <c r="J4" s="20" t="s">
        <v>2080</v>
      </c>
      <c r="K4" s="20" t="s">
        <v>950</v>
      </c>
      <c r="L4" s="20" t="s">
        <v>666</v>
      </c>
    </row>
    <row r="5" spans="1:12" x14ac:dyDescent="0.25">
      <c r="A5" s="18" t="s">
        <v>578</v>
      </c>
      <c r="B5" s="5" t="str">
        <f>"UnSb_"&amp;$A5&amp;"_"&amp;B$4</f>
        <v>UnSb_Off_UG</v>
      </c>
      <c r="C5" s="5" t="str">
        <f t="shared" ref="C5:E19" si="0">"UnSb_"&amp;$A5&amp;"_"&amp;C$4</f>
        <v>UnSb_Off_AN</v>
      </c>
      <c r="D5" s="5" t="str">
        <f t="shared" si="0"/>
        <v>UnSb_Off_Ynh</v>
      </c>
      <c r="E5" s="5" t="str">
        <f t="shared" si="0"/>
        <v>UnSb_Off_EtP</v>
      </c>
      <c r="F5" s="15" t="s">
        <v>0</v>
      </c>
      <c r="G5" s="14"/>
      <c r="H5" s="15" t="s">
        <v>665</v>
      </c>
      <c r="I5" s="27">
        <v>88689642</v>
      </c>
      <c r="J5" s="27">
        <v>10393</v>
      </c>
      <c r="K5" s="27">
        <v>-5234</v>
      </c>
      <c r="L5" s="27">
        <v>2</v>
      </c>
    </row>
    <row r="6" spans="1:12" x14ac:dyDescent="0.25">
      <c r="A6" s="18"/>
      <c r="E6" s="5" t="str">
        <f t="shared" si="0"/>
        <v>UnSb__EtP</v>
      </c>
      <c r="F6" s="15" t="s">
        <v>1</v>
      </c>
      <c r="G6" s="14"/>
      <c r="H6" s="15" t="s">
        <v>561</v>
      </c>
      <c r="I6" s="30"/>
      <c r="J6" s="30"/>
      <c r="K6" s="30"/>
      <c r="L6" s="80"/>
    </row>
    <row r="7" spans="1:12" x14ac:dyDescent="0.25">
      <c r="A7" s="18" t="s">
        <v>669</v>
      </c>
      <c r="B7" s="5" t="str">
        <f t="shared" ref="B7:D9" si="1">"UnSb_"&amp;$A7&amp;"_"&amp;B$4</f>
        <v>UnSb_Land_UG</v>
      </c>
      <c r="C7" s="5" t="str">
        <f t="shared" si="1"/>
        <v>UnSb_Land_AN</v>
      </c>
      <c r="D7" s="5" t="str">
        <f t="shared" si="1"/>
        <v>UnSb_Land_Ynh</v>
      </c>
      <c r="E7" s="5" t="str">
        <f t="shared" si="0"/>
        <v>UnSb_Land_EtP</v>
      </c>
      <c r="F7" s="14"/>
      <c r="G7" s="14" t="s">
        <v>647</v>
      </c>
      <c r="H7" s="14" t="s">
        <v>668</v>
      </c>
      <c r="I7" s="27">
        <v>75334454</v>
      </c>
      <c r="J7" s="27">
        <v>10842846</v>
      </c>
      <c r="K7" s="27">
        <v>955412</v>
      </c>
      <c r="L7" s="27">
        <v>2240391</v>
      </c>
    </row>
    <row r="8" spans="1:12" x14ac:dyDescent="0.25">
      <c r="A8" s="18" t="s">
        <v>670</v>
      </c>
      <c r="B8" s="5" t="str">
        <f t="shared" si="1"/>
        <v>UnSb_Indu_UG</v>
      </c>
      <c r="C8" s="5" t="str">
        <f t="shared" si="1"/>
        <v>UnSb_Indu_AN</v>
      </c>
      <c r="D8" s="5" t="str">
        <f t="shared" si="1"/>
        <v>UnSb_Indu_Ynh</v>
      </c>
      <c r="E8" s="5" t="str">
        <f t="shared" si="0"/>
        <v>UnSb_Indu_EtP</v>
      </c>
      <c r="F8" s="14"/>
      <c r="G8" s="14" t="s">
        <v>648</v>
      </c>
      <c r="H8" s="14" t="s">
        <v>678</v>
      </c>
      <c r="I8" s="27">
        <v>134512275</v>
      </c>
      <c r="J8" s="27">
        <v>3297403</v>
      </c>
      <c r="K8" s="27">
        <v>512239</v>
      </c>
      <c r="L8" s="27">
        <v>292418</v>
      </c>
    </row>
    <row r="9" spans="1:12" x14ac:dyDescent="0.25">
      <c r="A9" s="18" t="s">
        <v>671</v>
      </c>
      <c r="B9" s="5" t="str">
        <f t="shared" si="1"/>
        <v>UnSb_Nrg_UG</v>
      </c>
      <c r="C9" s="5" t="str">
        <f t="shared" si="1"/>
        <v>UnSb_Nrg_AN</v>
      </c>
      <c r="D9" s="5" t="str">
        <f t="shared" si="1"/>
        <v>UnSb_Nrg_Ynh</v>
      </c>
      <c r="E9" s="5" t="str">
        <f t="shared" si="0"/>
        <v>UnSb_Nrg_EtP</v>
      </c>
      <c r="F9" s="14"/>
      <c r="G9" s="14" t="s">
        <v>649</v>
      </c>
      <c r="H9" s="14" t="s">
        <v>657</v>
      </c>
      <c r="I9" s="27">
        <v>37637717</v>
      </c>
      <c r="J9" s="27">
        <v>851692</v>
      </c>
      <c r="K9" s="27">
        <v>-108975</v>
      </c>
      <c r="L9" s="27">
        <v>68368</v>
      </c>
    </row>
    <row r="10" spans="1:12" x14ac:dyDescent="0.25">
      <c r="A10" s="18" t="s">
        <v>682</v>
      </c>
      <c r="B10" s="5" t="str">
        <f t="shared" ref="B10:D11" si="2">"UnSb_"&amp;$A10&amp;"_"&amp;B$4</f>
        <v>UnSb_BATot_UG</v>
      </c>
      <c r="C10" s="5" t="str">
        <f t="shared" si="2"/>
        <v>UnSb_BATot_AN</v>
      </c>
      <c r="D10" s="5" t="str">
        <f t="shared" si="2"/>
        <v>UnSb_BATot_Ynh</v>
      </c>
      <c r="E10" s="5" t="str">
        <f t="shared" si="0"/>
        <v>UnSb_BATot_EtP</v>
      </c>
      <c r="F10" s="14"/>
      <c r="G10" s="14" t="s">
        <v>650</v>
      </c>
      <c r="H10" s="14" t="s">
        <v>658</v>
      </c>
      <c r="I10" s="27">
        <v>42389238</v>
      </c>
      <c r="J10" s="27">
        <v>1943237</v>
      </c>
      <c r="K10" s="27">
        <v>-130807</v>
      </c>
      <c r="L10" s="27">
        <v>165595</v>
      </c>
    </row>
    <row r="11" spans="1:12" x14ac:dyDescent="0.25">
      <c r="A11" s="18" t="s">
        <v>672</v>
      </c>
      <c r="B11" s="5" t="str">
        <f t="shared" si="2"/>
        <v>UnSb_Hnd_UG</v>
      </c>
      <c r="C11" s="5" t="str">
        <f t="shared" si="2"/>
        <v>UnSb_Hnd_AN</v>
      </c>
      <c r="D11" s="5" t="str">
        <f t="shared" si="2"/>
        <v>UnSb_Hnd_Ynh</v>
      </c>
      <c r="E11" s="5" t="str">
        <f t="shared" si="0"/>
        <v>UnSb_Hnd_EtP</v>
      </c>
      <c r="F11" s="14"/>
      <c r="G11" s="14" t="s">
        <v>651</v>
      </c>
      <c r="H11" s="14" t="s">
        <v>659</v>
      </c>
      <c r="I11" s="27">
        <v>103091357</v>
      </c>
      <c r="J11" s="27">
        <v>3379201</v>
      </c>
      <c r="K11" s="27">
        <v>502301</v>
      </c>
      <c r="L11" s="27">
        <v>374875</v>
      </c>
    </row>
    <row r="12" spans="1:12" x14ac:dyDescent="0.25">
      <c r="A12" s="18" t="s">
        <v>683</v>
      </c>
      <c r="B12" s="5" t="str">
        <f t="shared" ref="B12:D14" si="3">"UnSb_"&amp;$A12&amp;"_"&amp;B$4</f>
        <v>UnSb_TransTot_UG</v>
      </c>
      <c r="C12" s="5" t="str">
        <f t="shared" si="3"/>
        <v>UnSb_TransTot_AN</v>
      </c>
      <c r="D12" s="5" t="str">
        <f t="shared" si="3"/>
        <v>UnSb_TransTot_Ynh</v>
      </c>
      <c r="E12" s="5" t="str">
        <f t="shared" si="0"/>
        <v>UnSb_TransTot_EtP</v>
      </c>
      <c r="F12" s="14"/>
      <c r="G12" s="14" t="s">
        <v>652</v>
      </c>
      <c r="H12" s="14" t="s">
        <v>660</v>
      </c>
      <c r="I12" s="27">
        <v>61055003</v>
      </c>
      <c r="J12" s="27">
        <v>3077934</v>
      </c>
      <c r="K12" s="27">
        <v>209395</v>
      </c>
      <c r="L12" s="27">
        <v>204194</v>
      </c>
    </row>
    <row r="13" spans="1:12" x14ac:dyDescent="0.25">
      <c r="A13" s="18" t="s">
        <v>673</v>
      </c>
      <c r="B13" s="5" t="str">
        <f t="shared" si="3"/>
        <v>UnSb_Info_UG</v>
      </c>
      <c r="C13" s="5" t="str">
        <f t="shared" si="3"/>
        <v>UnSb_Info_AN</v>
      </c>
      <c r="D13" s="5" t="str">
        <f t="shared" si="3"/>
        <v>UnSb_Info_Ynh</v>
      </c>
      <c r="E13" s="5" t="str">
        <f t="shared" si="0"/>
        <v>UnSb_Info_EtP</v>
      </c>
      <c r="F13" s="14"/>
      <c r="G13" s="14" t="s">
        <v>653</v>
      </c>
      <c r="H13" s="14" t="s">
        <v>661</v>
      </c>
      <c r="I13" s="27">
        <v>16946776</v>
      </c>
      <c r="J13" s="27">
        <v>291149</v>
      </c>
      <c r="K13" s="27">
        <v>-3621</v>
      </c>
      <c r="L13" s="27">
        <v>99077</v>
      </c>
    </row>
    <row r="14" spans="1:12" x14ac:dyDescent="0.25">
      <c r="A14" s="18" t="s">
        <v>674</v>
      </c>
      <c r="B14" s="5" t="str">
        <f t="shared" si="3"/>
        <v>UnSb_Fin_UG</v>
      </c>
      <c r="C14" s="5" t="str">
        <f t="shared" si="3"/>
        <v>UnSb_Fin_AN</v>
      </c>
      <c r="D14" s="5" t="str">
        <f t="shared" si="3"/>
        <v>UnSb_Fin_Ynh</v>
      </c>
      <c r="E14" s="5" t="str">
        <f t="shared" si="0"/>
        <v>UnSb_Fin_EtP</v>
      </c>
      <c r="F14" s="14"/>
      <c r="G14" s="14" t="s">
        <v>654</v>
      </c>
      <c r="H14" s="14" t="s">
        <v>679</v>
      </c>
      <c r="I14" s="27">
        <v>445356495</v>
      </c>
      <c r="J14" s="27">
        <v>2301706</v>
      </c>
      <c r="K14" s="27">
        <v>182977</v>
      </c>
      <c r="L14" s="27">
        <v>285829</v>
      </c>
    </row>
    <row r="15" spans="1:12" x14ac:dyDescent="0.25">
      <c r="A15" s="18" t="s">
        <v>684</v>
      </c>
      <c r="B15" s="5" t="str">
        <f t="shared" ref="B15:D19" si="4">"UnSb_"&amp;$A15&amp;"_"&amp;B$4</f>
        <v>UnSb_FETot_UG</v>
      </c>
      <c r="C15" s="5" t="str">
        <f t="shared" si="4"/>
        <v>UnSb_FETot_AN</v>
      </c>
      <c r="D15" s="5" t="str">
        <f t="shared" si="4"/>
        <v>UnSb_FETot_Ynh</v>
      </c>
      <c r="E15" s="5" t="str">
        <f t="shared" si="0"/>
        <v>UnSb_FETot_EtP</v>
      </c>
      <c r="F15" s="14"/>
      <c r="G15" s="14" t="s">
        <v>655</v>
      </c>
      <c r="H15" s="14" t="s">
        <v>662</v>
      </c>
      <c r="I15" s="27">
        <v>243107138</v>
      </c>
      <c r="J15" s="27">
        <v>4742782</v>
      </c>
      <c r="K15" s="27">
        <v>-820506</v>
      </c>
      <c r="L15" s="27">
        <v>907022</v>
      </c>
    </row>
    <row r="16" spans="1:12" x14ac:dyDescent="0.25">
      <c r="A16" s="18" t="s">
        <v>685</v>
      </c>
      <c r="B16" s="5" t="str">
        <f t="shared" si="4"/>
        <v>UnSb_ErhOvr_UG</v>
      </c>
      <c r="C16" s="5" t="str">
        <f t="shared" si="4"/>
        <v>UnSb_ErhOvr_AN</v>
      </c>
      <c r="D16" s="5" t="str">
        <f t="shared" si="4"/>
        <v>UnSb_ErhOvr_Ynh</v>
      </c>
      <c r="E16" s="5" t="str">
        <f t="shared" si="0"/>
        <v>UnSb_ErhOvr_EtP</v>
      </c>
      <c r="F16" s="14"/>
      <c r="G16" s="14" t="s">
        <v>656</v>
      </c>
      <c r="H16" s="14" t="s">
        <v>680</v>
      </c>
      <c r="I16" s="27">
        <v>94946441</v>
      </c>
      <c r="J16" s="27">
        <v>2668167</v>
      </c>
      <c r="K16" s="27">
        <v>84571</v>
      </c>
      <c r="L16" s="27">
        <v>355697</v>
      </c>
    </row>
    <row r="17" spans="1:12" x14ac:dyDescent="0.25">
      <c r="A17" s="18" t="s">
        <v>675</v>
      </c>
      <c r="B17" s="5" t="str">
        <f t="shared" si="4"/>
        <v>UnSb_ErhTot_UG</v>
      </c>
      <c r="C17" s="5" t="str">
        <f t="shared" si="4"/>
        <v>UnSb_ErhTot_AN</v>
      </c>
      <c r="D17" s="5" t="str">
        <f t="shared" si="4"/>
        <v>UnSb_ErhTot_Ynh</v>
      </c>
      <c r="E17" s="5" t="str">
        <f t="shared" si="0"/>
        <v>UnSb_ErhTot_EtP</v>
      </c>
      <c r="F17" s="14"/>
      <c r="G17" s="14"/>
      <c r="H17" s="15" t="s">
        <v>663</v>
      </c>
      <c r="I17" s="27">
        <v>1254376894</v>
      </c>
      <c r="J17" s="27">
        <v>33396125</v>
      </c>
      <c r="K17" s="27">
        <v>1382978</v>
      </c>
      <c r="L17" s="27">
        <v>4993468</v>
      </c>
    </row>
    <row r="18" spans="1:12" x14ac:dyDescent="0.25">
      <c r="A18" s="18" t="s">
        <v>676</v>
      </c>
      <c r="B18" s="5" t="str">
        <f t="shared" si="4"/>
        <v>UnSb_Prv_UG</v>
      </c>
      <c r="C18" s="5" t="str">
        <f t="shared" si="4"/>
        <v>UnSb_Prv_AN</v>
      </c>
      <c r="D18" s="5" t="str">
        <f t="shared" si="4"/>
        <v>UnSb_Prv_Ynh</v>
      </c>
      <c r="E18" s="5" t="str">
        <f t="shared" si="0"/>
        <v>UnSb_Prv_EtP</v>
      </c>
      <c r="F18" s="15" t="s">
        <v>2</v>
      </c>
      <c r="G18" s="14"/>
      <c r="H18" s="14" t="s">
        <v>664</v>
      </c>
      <c r="I18" s="27">
        <v>601045081</v>
      </c>
      <c r="J18" s="27">
        <v>13757761</v>
      </c>
      <c r="K18" s="27">
        <v>-721749</v>
      </c>
      <c r="L18" s="27">
        <v>2002490</v>
      </c>
    </row>
    <row r="19" spans="1:12" x14ac:dyDescent="0.25">
      <c r="A19" s="18" t="s">
        <v>677</v>
      </c>
      <c r="B19" s="5" t="str">
        <f t="shared" si="4"/>
        <v>UnSb_Tot_UG</v>
      </c>
      <c r="C19" s="5" t="str">
        <f t="shared" si="4"/>
        <v>UnSb_Tot_AN</v>
      </c>
      <c r="D19" s="5" t="str">
        <f t="shared" si="4"/>
        <v>UnSb_Tot_Ynh</v>
      </c>
      <c r="E19" s="5" t="str">
        <f t="shared" si="0"/>
        <v>UnSb_Tot_EtP</v>
      </c>
      <c r="F19" s="15" t="s">
        <v>681</v>
      </c>
      <c r="G19" s="14"/>
      <c r="H19" s="15" t="s">
        <v>214</v>
      </c>
      <c r="I19" s="27">
        <v>1944111620</v>
      </c>
      <c r="J19" s="27">
        <v>47164285</v>
      </c>
      <c r="K19" s="27">
        <v>655995</v>
      </c>
      <c r="L19" s="27">
        <v>6995962</v>
      </c>
    </row>
    <row r="20" spans="1:12" x14ac:dyDescent="0.25"/>
    <row r="21" spans="1:12" hidden="1" x14ac:dyDescent="0.25"/>
  </sheetData>
  <sheetProtection password="BF77" sheet="1" objects="1" scenarios="1"/>
  <mergeCells count="2">
    <mergeCell ref="F3:L3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V23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2.85546875" style="5" hidden="1" customWidth="1"/>
    <col min="2" max="2" width="19.7109375" style="5" hidden="1" customWidth="1"/>
    <col min="3" max="3" width="18.5703125" style="5" hidden="1" customWidth="1"/>
    <col min="4" max="4" width="17.7109375" style="5" hidden="1" customWidth="1"/>
    <col min="5" max="5" width="18" style="5" hidden="1" customWidth="1"/>
    <col min="6" max="6" width="4.5703125" style="5" bestFit="1" customWidth="1"/>
    <col min="7" max="7" width="52" style="5" customWidth="1"/>
    <col min="8" max="11" width="19.5703125" style="5" customWidth="1"/>
    <col min="12" max="12" width="9.140625" style="5" customWidth="1"/>
    <col min="13" max="15" width="9.140625" style="5" hidden="1" customWidth="1"/>
    <col min="16" max="22" width="0" style="5" hidden="1" customWidth="1"/>
    <col min="23" max="16384" width="9.140625" style="5" hidden="1"/>
  </cols>
  <sheetData>
    <row r="1" spans="1:11" x14ac:dyDescent="0.25">
      <c r="F1" s="142" t="s">
        <v>2028</v>
      </c>
      <c r="G1" s="142"/>
      <c r="H1" s="142"/>
    </row>
    <row r="2" spans="1:11" x14ac:dyDescent="0.25"/>
    <row r="3" spans="1:11" ht="46.5" customHeight="1" x14ac:dyDescent="0.25">
      <c r="F3" s="141" t="s">
        <v>2004</v>
      </c>
      <c r="G3" s="141"/>
      <c r="H3" s="141"/>
      <c r="I3" s="141"/>
      <c r="J3" s="141"/>
      <c r="K3" s="141"/>
    </row>
    <row r="4" spans="1:11" x14ac:dyDescent="0.25">
      <c r="F4" s="163"/>
      <c r="G4" s="164"/>
      <c r="H4" s="164"/>
      <c r="I4" s="164"/>
      <c r="J4" s="164"/>
      <c r="K4" s="165"/>
    </row>
    <row r="5" spans="1:11" ht="76.5" x14ac:dyDescent="0.25">
      <c r="A5" s="12" t="s">
        <v>31</v>
      </c>
      <c r="F5" s="14"/>
      <c r="G5" s="33"/>
      <c r="H5" s="20" t="s">
        <v>687</v>
      </c>
      <c r="I5" s="20" t="s">
        <v>688</v>
      </c>
      <c r="J5" s="20" t="s">
        <v>689</v>
      </c>
      <c r="K5" s="20" t="s">
        <v>690</v>
      </c>
    </row>
    <row r="6" spans="1:11" x14ac:dyDescent="0.25">
      <c r="A6" s="12"/>
      <c r="B6" s="13" t="s">
        <v>719</v>
      </c>
      <c r="C6" s="13" t="s">
        <v>478</v>
      </c>
      <c r="D6" s="13" t="s">
        <v>720</v>
      </c>
      <c r="E6" s="13" t="s">
        <v>667</v>
      </c>
      <c r="F6" s="14"/>
      <c r="G6" s="33" t="s">
        <v>2082</v>
      </c>
      <c r="H6" s="20"/>
      <c r="I6" s="20"/>
      <c r="J6" s="20"/>
      <c r="K6" s="20"/>
    </row>
    <row r="7" spans="1:11" x14ac:dyDescent="0.25">
      <c r="A7" s="18" t="s">
        <v>705</v>
      </c>
      <c r="B7" s="5" t="str">
        <f>"SnhU_"&amp;$A7&amp;"_"&amp;B$6</f>
        <v>SnhU_U10_UgnP</v>
      </c>
      <c r="C7" s="5" t="str">
        <f t="shared" ref="C7:E7" si="0">"SnhU_"&amp;$A7&amp;"_"&amp;C$6</f>
        <v>SnhU_U10_Ugn</v>
      </c>
      <c r="D7" s="5" t="str">
        <f t="shared" si="0"/>
        <v>SnhU_U10_Nh</v>
      </c>
      <c r="E7" s="5" t="str">
        <f t="shared" si="0"/>
        <v>SnhU_U10_EtP</v>
      </c>
      <c r="F7" s="14" t="s">
        <v>0</v>
      </c>
      <c r="G7" s="14" t="s">
        <v>691</v>
      </c>
      <c r="H7" s="27">
        <v>3241972</v>
      </c>
      <c r="I7" s="27">
        <v>45654941</v>
      </c>
      <c r="J7" s="27">
        <v>3939273</v>
      </c>
      <c r="K7" s="27">
        <v>2193799</v>
      </c>
    </row>
    <row r="8" spans="1:11" x14ac:dyDescent="0.25">
      <c r="A8" s="18" t="s">
        <v>714</v>
      </c>
      <c r="B8" s="5" t="str">
        <f t="shared" ref="B8:E21" si="1">"SnhU_"&amp;$A8&amp;"_"&amp;B$6</f>
        <v>SnhU_U25_UgnP</v>
      </c>
      <c r="C8" s="5" t="str">
        <f t="shared" si="1"/>
        <v>SnhU_U25_Ugn</v>
      </c>
      <c r="D8" s="5" t="str">
        <f t="shared" si="1"/>
        <v>SnhU_U25_Nh</v>
      </c>
      <c r="E8" s="5" t="str">
        <f t="shared" si="1"/>
        <v>SnhU_U25_EtP</v>
      </c>
      <c r="F8" s="14" t="s">
        <v>1</v>
      </c>
      <c r="G8" s="14" t="s">
        <v>692</v>
      </c>
      <c r="H8" s="27">
        <v>476405</v>
      </c>
      <c r="I8" s="27">
        <v>50871008</v>
      </c>
      <c r="J8" s="27">
        <v>2059121</v>
      </c>
      <c r="K8" s="27">
        <v>333165</v>
      </c>
    </row>
    <row r="9" spans="1:11" x14ac:dyDescent="0.25">
      <c r="A9" s="18" t="s">
        <v>715</v>
      </c>
      <c r="B9" s="5" t="str">
        <f t="shared" si="1"/>
        <v>SnhU_U50_UgnP</v>
      </c>
      <c r="C9" s="5" t="str">
        <f t="shared" si="1"/>
        <v>SnhU_U50_Ugn</v>
      </c>
      <c r="D9" s="5" t="str">
        <f t="shared" si="1"/>
        <v>SnhU_U50_Nh</v>
      </c>
      <c r="E9" s="5" t="str">
        <f t="shared" si="1"/>
        <v>SnhU_U50_EtP</v>
      </c>
      <c r="F9" s="14" t="s">
        <v>2</v>
      </c>
      <c r="G9" s="14" t="s">
        <v>693</v>
      </c>
      <c r="H9" s="27">
        <v>405698</v>
      </c>
      <c r="I9" s="27">
        <v>75490115</v>
      </c>
      <c r="J9" s="27">
        <v>2773003</v>
      </c>
      <c r="K9" s="27">
        <v>266248</v>
      </c>
    </row>
    <row r="10" spans="1:11" x14ac:dyDescent="0.25">
      <c r="A10" s="18" t="s">
        <v>706</v>
      </c>
      <c r="B10" s="5" t="str">
        <f t="shared" si="1"/>
        <v>SnhU_U100_UgnP</v>
      </c>
      <c r="C10" s="5" t="str">
        <f t="shared" si="1"/>
        <v>SnhU_U100_Ugn</v>
      </c>
      <c r="D10" s="5" t="str">
        <f t="shared" si="1"/>
        <v>SnhU_U100_Nh</v>
      </c>
      <c r="E10" s="5" t="str">
        <f t="shared" si="1"/>
        <v>SnhU_U100_EtP</v>
      </c>
      <c r="F10" s="14" t="s">
        <v>3</v>
      </c>
      <c r="G10" s="14" t="s">
        <v>694</v>
      </c>
      <c r="H10" s="27">
        <v>342105</v>
      </c>
      <c r="I10" s="27">
        <v>105390727</v>
      </c>
      <c r="J10" s="27">
        <v>3029438</v>
      </c>
      <c r="K10" s="27">
        <v>316069</v>
      </c>
    </row>
    <row r="11" spans="1:11" x14ac:dyDescent="0.25">
      <c r="A11" s="18" t="s">
        <v>716</v>
      </c>
      <c r="B11" s="5" t="str">
        <f t="shared" si="1"/>
        <v>SnhU_U200_UgnP</v>
      </c>
      <c r="C11" s="5" t="str">
        <f t="shared" si="1"/>
        <v>SnhU_U200_Ugn</v>
      </c>
      <c r="D11" s="5" t="str">
        <f t="shared" si="1"/>
        <v>SnhU_U200_Nh</v>
      </c>
      <c r="E11" s="5" t="str">
        <f t="shared" si="1"/>
        <v>SnhU_U200_EtP</v>
      </c>
      <c r="F11" s="14" t="s">
        <v>4</v>
      </c>
      <c r="G11" s="14" t="s">
        <v>695</v>
      </c>
      <c r="H11" s="27">
        <v>248198</v>
      </c>
      <c r="I11" s="27">
        <v>136692365</v>
      </c>
      <c r="J11" s="27">
        <v>2632705</v>
      </c>
      <c r="K11" s="27">
        <v>393426</v>
      </c>
    </row>
    <row r="12" spans="1:11" x14ac:dyDescent="0.25">
      <c r="A12" s="18" t="s">
        <v>707</v>
      </c>
      <c r="B12" s="5" t="str">
        <f t="shared" si="1"/>
        <v>SnhU_U500_UgnP</v>
      </c>
      <c r="C12" s="5" t="str">
        <f t="shared" si="1"/>
        <v>SnhU_U500_Ugn</v>
      </c>
      <c r="D12" s="5" t="str">
        <f t="shared" si="1"/>
        <v>SnhU_U500_Nh</v>
      </c>
      <c r="E12" s="5" t="str">
        <f t="shared" si="1"/>
        <v>SnhU_U500_EtP</v>
      </c>
      <c r="F12" s="14" t="s">
        <v>5</v>
      </c>
      <c r="G12" s="14" t="s">
        <v>696</v>
      </c>
      <c r="H12" s="27">
        <v>206158</v>
      </c>
      <c r="I12" s="27">
        <v>192150177</v>
      </c>
      <c r="J12" s="27">
        <v>4263865</v>
      </c>
      <c r="K12" s="27">
        <v>529475</v>
      </c>
    </row>
    <row r="13" spans="1:11" x14ac:dyDescent="0.25">
      <c r="A13" s="18" t="s">
        <v>708</v>
      </c>
      <c r="B13" s="5" t="str">
        <f t="shared" si="1"/>
        <v>SnhU_U1000_UgnP</v>
      </c>
      <c r="C13" s="5" t="str">
        <f t="shared" si="1"/>
        <v>SnhU_U1000_Ugn</v>
      </c>
      <c r="D13" s="5" t="str">
        <f t="shared" si="1"/>
        <v>SnhU_U1000_Nh</v>
      </c>
      <c r="E13" s="5" t="str">
        <f t="shared" si="1"/>
        <v>SnhU_U1000_EtP</v>
      </c>
      <c r="F13" s="14" t="s">
        <v>6</v>
      </c>
      <c r="G13" s="14" t="s">
        <v>697</v>
      </c>
      <c r="H13" s="27">
        <v>59243</v>
      </c>
      <c r="I13" s="27">
        <v>91392289</v>
      </c>
      <c r="J13" s="27">
        <v>4221678</v>
      </c>
      <c r="K13" s="27">
        <v>590534</v>
      </c>
    </row>
    <row r="14" spans="1:11" x14ac:dyDescent="0.25">
      <c r="A14" s="18" t="s">
        <v>709</v>
      </c>
      <c r="B14" s="5" t="str">
        <f t="shared" si="1"/>
        <v>SnhU_U2000_UgnP</v>
      </c>
      <c r="C14" s="5" t="str">
        <f t="shared" si="1"/>
        <v>SnhU_U2000_Ugn</v>
      </c>
      <c r="D14" s="5" t="str">
        <f t="shared" si="1"/>
        <v>SnhU_U2000_Nh</v>
      </c>
      <c r="E14" s="5" t="str">
        <f t="shared" si="1"/>
        <v>SnhU_U2000_EtP</v>
      </c>
      <c r="F14" s="14" t="s">
        <v>7</v>
      </c>
      <c r="G14" s="14" t="s">
        <v>698</v>
      </c>
      <c r="H14" s="27">
        <v>34322</v>
      </c>
      <c r="I14" s="27">
        <v>77971402</v>
      </c>
      <c r="J14" s="27">
        <v>4591603</v>
      </c>
      <c r="K14" s="27">
        <v>815061</v>
      </c>
    </row>
    <row r="15" spans="1:11" x14ac:dyDescent="0.25">
      <c r="A15" s="18" t="s">
        <v>710</v>
      </c>
      <c r="B15" s="5" t="str">
        <f t="shared" si="1"/>
        <v>SnhU_U5000_UgnP</v>
      </c>
      <c r="C15" s="5" t="str">
        <f t="shared" si="1"/>
        <v>SnhU_U5000_Ugn</v>
      </c>
      <c r="D15" s="5" t="str">
        <f t="shared" si="1"/>
        <v>SnhU_U5000_Nh</v>
      </c>
      <c r="E15" s="5" t="str">
        <f t="shared" si="1"/>
        <v>SnhU_U5000_EtP</v>
      </c>
      <c r="F15" s="14" t="s">
        <v>8</v>
      </c>
      <c r="G15" s="14" t="s">
        <v>699</v>
      </c>
      <c r="H15" s="27">
        <v>28509</v>
      </c>
      <c r="I15" s="27">
        <v>114349679</v>
      </c>
      <c r="J15" s="27">
        <v>5634672</v>
      </c>
      <c r="K15" s="27">
        <v>1018959</v>
      </c>
    </row>
    <row r="16" spans="1:11" x14ac:dyDescent="0.25">
      <c r="A16" s="18" t="s">
        <v>711</v>
      </c>
      <c r="B16" s="5" t="str">
        <f t="shared" si="1"/>
        <v>SnhU_U10000_UgnP</v>
      </c>
      <c r="C16" s="5" t="str">
        <f t="shared" si="1"/>
        <v>SnhU_U10000_Ugn</v>
      </c>
      <c r="D16" s="5" t="str">
        <f t="shared" si="1"/>
        <v>SnhU_U10000_Nh</v>
      </c>
      <c r="E16" s="5" t="str">
        <f t="shared" si="1"/>
        <v>SnhU_U10000_EtP</v>
      </c>
      <c r="F16" s="14" t="s">
        <v>9</v>
      </c>
      <c r="G16" s="14" t="s">
        <v>700</v>
      </c>
      <c r="H16" s="27">
        <v>21014</v>
      </c>
      <c r="I16" s="27">
        <v>105558144</v>
      </c>
      <c r="J16" s="27">
        <v>2493265</v>
      </c>
      <c r="K16" s="27">
        <v>344588</v>
      </c>
    </row>
    <row r="17" spans="1:11" x14ac:dyDescent="0.25">
      <c r="A17" s="18" t="s">
        <v>712</v>
      </c>
      <c r="B17" s="5" t="str">
        <f t="shared" si="1"/>
        <v>SnhU_U20000_UgnP</v>
      </c>
      <c r="C17" s="5" t="str">
        <f t="shared" si="1"/>
        <v>SnhU_U20000_Ugn</v>
      </c>
      <c r="D17" s="5" t="str">
        <f t="shared" si="1"/>
        <v>SnhU_U20000_Nh</v>
      </c>
      <c r="E17" s="5" t="str">
        <f t="shared" si="1"/>
        <v>SnhU_U20000_EtP</v>
      </c>
      <c r="F17" s="14" t="s">
        <v>10</v>
      </c>
      <c r="G17" s="14" t="s">
        <v>701</v>
      </c>
      <c r="H17" s="27">
        <v>18362</v>
      </c>
      <c r="I17" s="27">
        <v>124887794</v>
      </c>
      <c r="J17" s="27">
        <v>1380720</v>
      </c>
      <c r="K17" s="27">
        <v>195174</v>
      </c>
    </row>
    <row r="18" spans="1:11" x14ac:dyDescent="0.25">
      <c r="A18" s="18" t="s">
        <v>713</v>
      </c>
      <c r="B18" s="5" t="str">
        <f t="shared" si="1"/>
        <v>SnhU_U50000_UgnP</v>
      </c>
      <c r="C18" s="5" t="str">
        <f t="shared" si="1"/>
        <v>SnhU_U50000_Ugn</v>
      </c>
      <c r="D18" s="5" t="str">
        <f t="shared" si="1"/>
        <v>SnhU_U50000_Nh</v>
      </c>
      <c r="E18" s="5" t="str">
        <f t="shared" si="1"/>
        <v>SnhU_U50000_EtP</v>
      </c>
      <c r="F18" s="14" t="s">
        <v>11</v>
      </c>
      <c r="G18" s="14" t="s">
        <v>702</v>
      </c>
      <c r="H18" s="27">
        <v>25851</v>
      </c>
      <c r="I18" s="27">
        <v>190027964</v>
      </c>
      <c r="J18" s="27">
        <v>2112503</v>
      </c>
      <c r="K18" s="27">
        <v>2127</v>
      </c>
    </row>
    <row r="19" spans="1:11" x14ac:dyDescent="0.25">
      <c r="A19" s="18" t="s">
        <v>717</v>
      </c>
      <c r="B19" s="5" t="str">
        <f t="shared" si="1"/>
        <v>SnhU_U100000_UgnP</v>
      </c>
      <c r="C19" s="5" t="str">
        <f t="shared" si="1"/>
        <v>SnhU_U100000_Ugn</v>
      </c>
      <c r="D19" s="5" t="str">
        <f t="shared" si="1"/>
        <v>SnhU_U100000_Nh</v>
      </c>
      <c r="E19" s="5" t="str">
        <f t="shared" si="1"/>
        <v>SnhU_U100000_EtP</v>
      </c>
      <c r="F19" s="14" t="s">
        <v>12</v>
      </c>
      <c r="G19" s="14" t="s">
        <v>703</v>
      </c>
      <c r="H19" s="27">
        <v>16253</v>
      </c>
      <c r="I19" s="27">
        <v>155127423</v>
      </c>
      <c r="J19" s="27">
        <v>1287374</v>
      </c>
      <c r="K19" s="27">
        <v>0</v>
      </c>
    </row>
    <row r="20" spans="1:11" x14ac:dyDescent="0.25">
      <c r="A20" s="18" t="s">
        <v>718</v>
      </c>
      <c r="B20" s="5" t="str">
        <f t="shared" si="1"/>
        <v>SnhU_O1mia_UgnP</v>
      </c>
      <c r="C20" s="5" t="str">
        <f t="shared" si="1"/>
        <v>SnhU_O1mia_Ugn</v>
      </c>
      <c r="D20" s="5" t="str">
        <f t="shared" si="1"/>
        <v>SnhU_O1mia_Nh</v>
      </c>
      <c r="E20" s="5" t="str">
        <f t="shared" si="1"/>
        <v>SnhU_O1mia_EtP</v>
      </c>
      <c r="F20" s="14" t="s">
        <v>13</v>
      </c>
      <c r="G20" s="14" t="s">
        <v>704</v>
      </c>
      <c r="H20" s="27">
        <v>18792</v>
      </c>
      <c r="I20" s="27">
        <v>457177932</v>
      </c>
      <c r="J20" s="27">
        <v>1613491</v>
      </c>
      <c r="K20" s="27">
        <v>43034</v>
      </c>
    </row>
    <row r="21" spans="1:11" x14ac:dyDescent="0.25">
      <c r="A21" s="18" t="s">
        <v>677</v>
      </c>
      <c r="B21" s="5" t="str">
        <f t="shared" si="1"/>
        <v>SnhU_Tot_UgnP</v>
      </c>
      <c r="C21" s="5" t="str">
        <f t="shared" si="1"/>
        <v>SnhU_Tot_Ugn</v>
      </c>
      <c r="D21" s="5" t="str">
        <f t="shared" si="1"/>
        <v>SnhU_Tot_Nh</v>
      </c>
      <c r="E21" s="5" t="str">
        <f t="shared" si="1"/>
        <v>SnhU_Tot_EtP</v>
      </c>
      <c r="F21" s="15" t="s">
        <v>38</v>
      </c>
      <c r="G21" s="15" t="s">
        <v>214</v>
      </c>
      <c r="H21" s="27">
        <v>5142882</v>
      </c>
      <c r="I21" s="27">
        <v>1922741963</v>
      </c>
      <c r="J21" s="27">
        <v>42032715</v>
      </c>
      <c r="K21" s="27">
        <v>7041663</v>
      </c>
    </row>
    <row r="22" spans="1:11" x14ac:dyDescent="0.25"/>
    <row r="23" spans="1:11" hidden="1" x14ac:dyDescent="0.25"/>
  </sheetData>
  <sheetProtection password="BF77" sheet="1" objects="1" scenarios="1"/>
  <mergeCells count="3">
    <mergeCell ref="F3:K3"/>
    <mergeCell ref="F4:K4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25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9.5703125" style="5" hidden="1" customWidth="1"/>
    <col min="3" max="3" width="3.28515625" style="5" bestFit="1" customWidth="1"/>
    <col min="4" max="4" width="4" style="5" bestFit="1" customWidth="1"/>
    <col min="5" max="5" width="89" style="5" customWidth="1"/>
    <col min="6" max="6" width="15.28515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x14ac:dyDescent="0.25"/>
    <row r="3" spans="1:6" ht="46.5" customHeight="1" x14ac:dyDescent="0.25">
      <c r="C3" s="141" t="s">
        <v>2005</v>
      </c>
      <c r="D3" s="141"/>
      <c r="E3" s="141"/>
      <c r="F3" s="141"/>
    </row>
    <row r="4" spans="1:6" x14ac:dyDescent="0.25">
      <c r="C4" s="163" t="s">
        <v>1553</v>
      </c>
      <c r="D4" s="166"/>
      <c r="E4" s="166"/>
      <c r="F4" s="167"/>
    </row>
    <row r="5" spans="1:6" ht="25.5" x14ac:dyDescent="0.25">
      <c r="C5" s="14"/>
      <c r="D5" s="14"/>
      <c r="E5" s="33"/>
      <c r="F5" s="20" t="s">
        <v>735</v>
      </c>
    </row>
    <row r="6" spans="1:6" x14ac:dyDescent="0.25">
      <c r="A6" s="29" t="s">
        <v>31</v>
      </c>
      <c r="B6" s="18" t="s">
        <v>746</v>
      </c>
      <c r="C6" s="14"/>
      <c r="D6" s="14"/>
      <c r="E6" s="15" t="s">
        <v>958</v>
      </c>
      <c r="F6" s="14"/>
    </row>
    <row r="7" spans="1:6" x14ac:dyDescent="0.25">
      <c r="A7" s="78" t="s">
        <v>108</v>
      </c>
      <c r="B7" s="5" t="str">
        <f>"Sgb_"&amp;$B$6&amp;"_"&amp;A7</f>
        <v>Sgb_GBL_Dejd</v>
      </c>
      <c r="C7" s="14"/>
      <c r="D7" s="14" t="s">
        <v>807</v>
      </c>
      <c r="E7" s="14" t="s">
        <v>58</v>
      </c>
      <c r="F7" s="27">
        <v>6137191</v>
      </c>
    </row>
    <row r="8" spans="1:6" ht="25.5" x14ac:dyDescent="0.25">
      <c r="A8" s="78" t="s">
        <v>747</v>
      </c>
      <c r="B8" s="5" t="str">
        <f t="shared" ref="B8:B21" si="0">"Sgb_"&amp;$B$6&amp;"_"&amp;A8</f>
        <v>Sgb_GBL_EjdAfv</v>
      </c>
      <c r="C8" s="14"/>
      <c r="D8" s="14" t="s">
        <v>808</v>
      </c>
      <c r="E8" s="31" t="s">
        <v>736</v>
      </c>
      <c r="F8" s="27">
        <v>292939</v>
      </c>
    </row>
    <row r="9" spans="1:6" x14ac:dyDescent="0.25">
      <c r="A9" s="78" t="s">
        <v>107</v>
      </c>
      <c r="B9" s="5" t="str">
        <f t="shared" si="0"/>
        <v>Sgb_GBL_Iejd</v>
      </c>
      <c r="C9" s="14"/>
      <c r="D9" s="14" t="s">
        <v>809</v>
      </c>
      <c r="E9" s="14" t="s">
        <v>57</v>
      </c>
      <c r="F9" s="27">
        <v>758980</v>
      </c>
    </row>
    <row r="10" spans="1:6" x14ac:dyDescent="0.25">
      <c r="A10" s="78" t="s">
        <v>748</v>
      </c>
      <c r="B10" s="5" t="str">
        <f t="shared" si="0"/>
        <v>Sgb_GBL_ADejd</v>
      </c>
      <c r="C10" s="14"/>
      <c r="D10" s="14" t="s">
        <v>810</v>
      </c>
      <c r="E10" s="14" t="s">
        <v>737</v>
      </c>
      <c r="F10" s="27">
        <v>914006</v>
      </c>
    </row>
    <row r="11" spans="1:6" x14ac:dyDescent="0.25">
      <c r="A11" s="78" t="s">
        <v>749</v>
      </c>
      <c r="B11" s="5" t="str">
        <f t="shared" si="0"/>
        <v>Sgb_GBL_UDejd</v>
      </c>
      <c r="C11" s="14"/>
      <c r="D11" s="14" t="s">
        <v>811</v>
      </c>
      <c r="E11" s="14" t="s">
        <v>738</v>
      </c>
      <c r="F11" s="27">
        <v>780281</v>
      </c>
    </row>
    <row r="12" spans="1:6" x14ac:dyDescent="0.25">
      <c r="A12" s="78" t="s">
        <v>750</v>
      </c>
      <c r="B12" s="5" t="str">
        <f t="shared" si="0"/>
        <v>Sgb_GBL_OevEjd</v>
      </c>
      <c r="C12" s="14"/>
      <c r="D12" s="14" t="s">
        <v>812</v>
      </c>
      <c r="E12" s="14" t="s">
        <v>739</v>
      </c>
      <c r="F12" s="27">
        <v>880032</v>
      </c>
    </row>
    <row r="13" spans="1:6" x14ac:dyDescent="0.25">
      <c r="A13" s="78" t="s">
        <v>751</v>
      </c>
      <c r="B13" s="5" t="str">
        <f t="shared" si="0"/>
        <v>Sgb_GBL_EjdTot</v>
      </c>
      <c r="C13" s="15" t="s">
        <v>0</v>
      </c>
      <c r="D13" s="15"/>
      <c r="E13" s="15" t="s">
        <v>890</v>
      </c>
      <c r="F13" s="27">
        <v>9763427</v>
      </c>
    </row>
    <row r="14" spans="1:6" x14ac:dyDescent="0.25">
      <c r="A14" s="78" t="s">
        <v>752</v>
      </c>
      <c r="B14" s="5" t="str">
        <f t="shared" si="0"/>
        <v>Sgb_GBL_EjduK</v>
      </c>
      <c r="C14" s="15" t="s">
        <v>1</v>
      </c>
      <c r="D14" s="15"/>
      <c r="E14" s="15" t="s">
        <v>740</v>
      </c>
      <c r="F14" s="27">
        <v>2931331</v>
      </c>
    </row>
    <row r="15" spans="1:6" ht="25.5" x14ac:dyDescent="0.25">
      <c r="A15" s="78" t="s">
        <v>753</v>
      </c>
      <c r="B15" s="5" t="str">
        <f t="shared" si="0"/>
        <v>Sgb_GBL_EjduKp</v>
      </c>
      <c r="C15" s="15" t="s">
        <v>2</v>
      </c>
      <c r="D15" s="15"/>
      <c r="E15" s="33" t="s">
        <v>741</v>
      </c>
      <c r="F15" s="79">
        <v>0.98153859048946079</v>
      </c>
    </row>
    <row r="16" spans="1:6" x14ac:dyDescent="0.25">
      <c r="A16" s="78" t="s">
        <v>754</v>
      </c>
      <c r="B16" s="5" t="str">
        <f t="shared" si="0"/>
        <v>Sgb_GBL_ReL</v>
      </c>
      <c r="C16" s="15" t="s">
        <v>3</v>
      </c>
      <c r="D16" s="15"/>
      <c r="E16" s="15" t="s">
        <v>742</v>
      </c>
      <c r="F16" s="27">
        <v>3023874</v>
      </c>
    </row>
    <row r="17" spans="1:6" x14ac:dyDescent="0.25">
      <c r="A17" s="14"/>
      <c r="C17" s="14"/>
      <c r="D17" s="14"/>
      <c r="E17" s="14" t="s">
        <v>444</v>
      </c>
      <c r="F17" s="14"/>
    </row>
    <row r="18" spans="1:6" x14ac:dyDescent="0.25">
      <c r="A18" s="78" t="s">
        <v>755</v>
      </c>
      <c r="B18" s="5" t="str">
        <f t="shared" si="0"/>
        <v>Sgb_GBL_ReLejd</v>
      </c>
      <c r="C18" s="14"/>
      <c r="D18" s="14"/>
      <c r="E18" s="75" t="s">
        <v>743</v>
      </c>
      <c r="F18" s="27">
        <v>0</v>
      </c>
    </row>
    <row r="19" spans="1:6" x14ac:dyDescent="0.25">
      <c r="A19" s="78" t="s">
        <v>756</v>
      </c>
      <c r="B19" s="5" t="str">
        <f t="shared" si="0"/>
        <v>Sgb_GBL_ReLoev</v>
      </c>
      <c r="C19" s="14"/>
      <c r="D19" s="14"/>
      <c r="E19" s="75" t="s">
        <v>744</v>
      </c>
      <c r="F19" s="27">
        <v>3023874</v>
      </c>
    </row>
    <row r="20" spans="1:6" ht="25.5" x14ac:dyDescent="0.25">
      <c r="A20" s="78" t="s">
        <v>757</v>
      </c>
      <c r="B20" s="5" t="str">
        <f t="shared" si="0"/>
        <v>Sgb_GBL_EjdBD</v>
      </c>
      <c r="C20" s="15" t="s">
        <v>4</v>
      </c>
      <c r="D20" s="15"/>
      <c r="E20" s="33" t="s">
        <v>891</v>
      </c>
      <c r="F20" s="27">
        <v>5955204</v>
      </c>
    </row>
    <row r="21" spans="1:6" ht="25.5" x14ac:dyDescent="0.25">
      <c r="A21" s="78" t="s">
        <v>758</v>
      </c>
      <c r="B21" s="5" t="str">
        <f t="shared" si="0"/>
        <v>Sgb_GBL_EjdBDp</v>
      </c>
      <c r="C21" s="15" t="s">
        <v>5</v>
      </c>
      <c r="D21" s="15"/>
      <c r="E21" s="33" t="s">
        <v>745</v>
      </c>
      <c r="F21" s="79">
        <v>2</v>
      </c>
    </row>
    <row r="22" spans="1:6" x14ac:dyDescent="0.25"/>
    <row r="23" spans="1:6" hidden="1" x14ac:dyDescent="0.25"/>
    <row r="24" spans="1:6" hidden="1" x14ac:dyDescent="0.25"/>
    <row r="25" spans="1:6" hidden="1" x14ac:dyDescent="0.25"/>
  </sheetData>
  <sheetProtection password="BF77" sheet="1" objects="1" scenarios="1"/>
  <mergeCells count="3">
    <mergeCell ref="C3:F3"/>
    <mergeCell ref="C4:F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7"/>
  <sheetViews>
    <sheetView showGridLines="0" tabSelected="1" zoomScaleNormal="100" workbookViewId="0"/>
  </sheetViews>
  <sheetFormatPr defaultColWidth="0" defaultRowHeight="15" zeroHeight="1" x14ac:dyDescent="0.25"/>
  <cols>
    <col min="1" max="1" width="2.42578125" style="5" customWidth="1"/>
    <col min="2" max="2" width="9.140625" style="5" customWidth="1"/>
    <col min="3" max="3" width="10.85546875" style="5" customWidth="1"/>
    <col min="4" max="4" width="92.85546875" style="5" customWidth="1"/>
    <col min="5" max="5" width="9.140625" style="5" customWidth="1"/>
    <col min="6" max="16384" width="9.140625" style="5" hidden="1"/>
  </cols>
  <sheetData>
    <row r="1" spans="2:4" x14ac:dyDescent="0.25"/>
    <row r="2" spans="2:4" x14ac:dyDescent="0.25"/>
    <row r="3" spans="2:4" x14ac:dyDescent="0.25"/>
    <row r="4" spans="2:4" ht="30" customHeight="1" x14ac:dyDescent="0.25"/>
    <row r="5" spans="2:4" ht="28.5" x14ac:dyDescent="0.45">
      <c r="B5" s="126" t="s">
        <v>2068</v>
      </c>
      <c r="C5" s="122"/>
    </row>
    <row r="6" spans="2:4" x14ac:dyDescent="0.25">
      <c r="B6" s="127"/>
      <c r="C6" s="128"/>
    </row>
    <row r="7" spans="2:4" ht="21" x14ac:dyDescent="0.35">
      <c r="B7" s="129" t="s">
        <v>1957</v>
      </c>
      <c r="C7" s="129"/>
      <c r="D7" s="32"/>
    </row>
    <row r="8" spans="2:4" ht="15.75" x14ac:dyDescent="0.25">
      <c r="B8" s="130"/>
      <c r="C8" s="131"/>
      <c r="D8" s="32"/>
    </row>
    <row r="9" spans="2:4" x14ac:dyDescent="0.25">
      <c r="B9" s="132" t="s">
        <v>1958</v>
      </c>
      <c r="C9" s="133" t="s">
        <v>1966</v>
      </c>
      <c r="D9" s="32" t="s">
        <v>1968</v>
      </c>
    </row>
    <row r="10" spans="2:4" x14ac:dyDescent="0.25">
      <c r="B10" s="132" t="s">
        <v>1958</v>
      </c>
      <c r="C10" s="133" t="s">
        <v>1967</v>
      </c>
      <c r="D10" s="32" t="s">
        <v>1969</v>
      </c>
    </row>
    <row r="11" spans="2:4" x14ac:dyDescent="0.25">
      <c r="B11" s="134"/>
      <c r="C11" s="131"/>
      <c r="D11" s="131"/>
    </row>
    <row r="12" spans="2:4" ht="21" x14ac:dyDescent="0.35">
      <c r="B12" s="135" t="s">
        <v>1959</v>
      </c>
      <c r="C12" s="131"/>
      <c r="D12" s="131"/>
    </row>
    <row r="13" spans="2:4" ht="15.75" x14ac:dyDescent="0.25">
      <c r="B13" s="130"/>
      <c r="C13" s="131"/>
      <c r="D13" s="131"/>
    </row>
    <row r="14" spans="2:4" x14ac:dyDescent="0.25">
      <c r="B14" s="132" t="s">
        <v>1958</v>
      </c>
      <c r="C14" s="133" t="s">
        <v>1970</v>
      </c>
      <c r="D14" s="32" t="s">
        <v>1989</v>
      </c>
    </row>
    <row r="15" spans="2:4" x14ac:dyDescent="0.25">
      <c r="B15" s="132" t="s">
        <v>1958</v>
      </c>
      <c r="C15" s="133" t="s">
        <v>1971</v>
      </c>
      <c r="D15" s="32" t="s">
        <v>1990</v>
      </c>
    </row>
    <row r="16" spans="2:4" x14ac:dyDescent="0.25">
      <c r="B16" s="132" t="s">
        <v>1958</v>
      </c>
      <c r="C16" s="133" t="s">
        <v>1972</v>
      </c>
      <c r="D16" s="32" t="s">
        <v>1991</v>
      </c>
    </row>
    <row r="17" spans="2:4" x14ac:dyDescent="0.25">
      <c r="B17" s="132" t="s">
        <v>1958</v>
      </c>
      <c r="C17" s="133" t="s">
        <v>1973</v>
      </c>
      <c r="D17" s="32" t="s">
        <v>1968</v>
      </c>
    </row>
    <row r="18" spans="2:4" x14ac:dyDescent="0.25">
      <c r="B18" s="132" t="s">
        <v>1958</v>
      </c>
      <c r="C18" s="133" t="s">
        <v>1974</v>
      </c>
      <c r="D18" s="32" t="s">
        <v>1969</v>
      </c>
    </row>
    <row r="19" spans="2:4" x14ac:dyDescent="0.25">
      <c r="B19" s="132" t="s">
        <v>1958</v>
      </c>
      <c r="C19" s="133" t="s">
        <v>1975</v>
      </c>
      <c r="D19" s="32" t="s">
        <v>329</v>
      </c>
    </row>
    <row r="20" spans="2:4" x14ac:dyDescent="0.25">
      <c r="B20" s="132" t="s">
        <v>1958</v>
      </c>
      <c r="C20" s="133" t="s">
        <v>1976</v>
      </c>
      <c r="D20" s="32" t="s">
        <v>1992</v>
      </c>
    </row>
    <row r="21" spans="2:4" x14ac:dyDescent="0.25">
      <c r="B21" s="132" t="s">
        <v>1958</v>
      </c>
      <c r="C21" s="133" t="s">
        <v>1977</v>
      </c>
      <c r="D21" s="32" t="s">
        <v>1993</v>
      </c>
    </row>
    <row r="22" spans="2:4" x14ac:dyDescent="0.25">
      <c r="B22" s="132" t="s">
        <v>1958</v>
      </c>
      <c r="C22" s="133" t="s">
        <v>1978</v>
      </c>
      <c r="D22" s="32" t="s">
        <v>1994</v>
      </c>
    </row>
    <row r="23" spans="2:4" x14ac:dyDescent="0.25">
      <c r="B23" s="132" t="s">
        <v>1958</v>
      </c>
      <c r="C23" s="133" t="s">
        <v>1979</v>
      </c>
      <c r="D23" s="32" t="s">
        <v>1995</v>
      </c>
    </row>
    <row r="24" spans="2:4" x14ac:dyDescent="0.25">
      <c r="B24" s="132" t="s">
        <v>1958</v>
      </c>
      <c r="C24" s="133" t="s">
        <v>1980</v>
      </c>
      <c r="D24" s="32" t="s">
        <v>1996</v>
      </c>
    </row>
    <row r="25" spans="2:4" x14ac:dyDescent="0.25">
      <c r="B25" s="132" t="s">
        <v>1958</v>
      </c>
      <c r="C25" s="133" t="s">
        <v>1981</v>
      </c>
      <c r="D25" s="32" t="s">
        <v>1997</v>
      </c>
    </row>
    <row r="26" spans="2:4" x14ac:dyDescent="0.25">
      <c r="B26" s="132" t="s">
        <v>1958</v>
      </c>
      <c r="C26" s="133" t="s">
        <v>1982</v>
      </c>
      <c r="D26" s="32" t="s">
        <v>1998</v>
      </c>
    </row>
    <row r="27" spans="2:4" x14ac:dyDescent="0.25">
      <c r="B27" s="132" t="s">
        <v>1958</v>
      </c>
      <c r="C27" s="133" t="s">
        <v>1983</v>
      </c>
      <c r="D27" s="32" t="s">
        <v>1999</v>
      </c>
    </row>
    <row r="28" spans="2:4" x14ac:dyDescent="0.25">
      <c r="B28" s="132" t="s">
        <v>1958</v>
      </c>
      <c r="C28" s="133" t="s">
        <v>1984</v>
      </c>
      <c r="D28" s="32" t="s">
        <v>372</v>
      </c>
    </row>
    <row r="29" spans="2:4" x14ac:dyDescent="0.25">
      <c r="B29" s="132" t="s">
        <v>1958</v>
      </c>
      <c r="C29" s="133" t="s">
        <v>1985</v>
      </c>
      <c r="D29" s="32" t="s">
        <v>2000</v>
      </c>
    </row>
    <row r="30" spans="2:4" x14ac:dyDescent="0.25">
      <c r="B30" s="132" t="s">
        <v>1958</v>
      </c>
      <c r="C30" s="133" t="s">
        <v>1986</v>
      </c>
      <c r="D30" s="32" t="s">
        <v>2001</v>
      </c>
    </row>
    <row r="31" spans="2:4" x14ac:dyDescent="0.25">
      <c r="B31" s="132" t="s">
        <v>1958</v>
      </c>
      <c r="C31" s="136" t="s">
        <v>1987</v>
      </c>
      <c r="D31" s="32" t="s">
        <v>409</v>
      </c>
    </row>
    <row r="32" spans="2:4" x14ac:dyDescent="0.25">
      <c r="B32" s="132" t="s">
        <v>1958</v>
      </c>
      <c r="C32" s="133" t="s">
        <v>1988</v>
      </c>
      <c r="D32" s="32" t="s">
        <v>517</v>
      </c>
    </row>
    <row r="33" spans="2:4" x14ac:dyDescent="0.25">
      <c r="B33" s="132" t="s">
        <v>1958</v>
      </c>
      <c r="C33" s="136" t="s">
        <v>2168</v>
      </c>
      <c r="D33" s="32" t="s">
        <v>2167</v>
      </c>
    </row>
    <row r="34" spans="2:4" x14ac:dyDescent="0.25">
      <c r="B34" s="131"/>
      <c r="C34" s="131"/>
      <c r="D34" s="131" t="s">
        <v>2166</v>
      </c>
    </row>
    <row r="35" spans="2:4" ht="21" x14ac:dyDescent="0.35">
      <c r="B35" s="137" t="s">
        <v>1960</v>
      </c>
      <c r="C35" s="137"/>
      <c r="D35" s="137"/>
    </row>
    <row r="36" spans="2:4" ht="15.75" x14ac:dyDescent="0.25">
      <c r="B36" s="130"/>
      <c r="C36" s="131"/>
      <c r="D36" s="131"/>
    </row>
    <row r="37" spans="2:4" x14ac:dyDescent="0.25">
      <c r="B37" s="132" t="s">
        <v>1958</v>
      </c>
      <c r="C37" s="133" t="s">
        <v>2010</v>
      </c>
      <c r="D37" s="32" t="s">
        <v>2027</v>
      </c>
    </row>
    <row r="38" spans="2:4" x14ac:dyDescent="0.25">
      <c r="B38" s="132" t="s">
        <v>1958</v>
      </c>
      <c r="C38" s="133" t="s">
        <v>2011</v>
      </c>
      <c r="D38" s="32" t="s">
        <v>2026</v>
      </c>
    </row>
    <row r="39" spans="2:4" x14ac:dyDescent="0.25">
      <c r="B39" s="132" t="s">
        <v>1958</v>
      </c>
      <c r="C39" s="133" t="s">
        <v>2012</v>
      </c>
      <c r="D39" s="32" t="s">
        <v>1991</v>
      </c>
    </row>
    <row r="40" spans="2:4" x14ac:dyDescent="0.25">
      <c r="B40" s="131"/>
      <c r="C40" s="131"/>
      <c r="D40" s="131"/>
    </row>
    <row r="41" spans="2:4" ht="21" x14ac:dyDescent="0.35">
      <c r="B41" s="135" t="s">
        <v>1961</v>
      </c>
      <c r="C41" s="131"/>
      <c r="D41" s="131"/>
    </row>
    <row r="42" spans="2:4" ht="15.75" x14ac:dyDescent="0.25">
      <c r="B42" s="130"/>
      <c r="C42" s="131"/>
      <c r="D42" s="131"/>
    </row>
    <row r="43" spans="2:4" x14ac:dyDescent="0.25">
      <c r="B43" s="138" t="s">
        <v>1962</v>
      </c>
      <c r="C43" s="139"/>
      <c r="D43" s="139"/>
    </row>
    <row r="44" spans="2:4" x14ac:dyDescent="0.25">
      <c r="B44" s="139"/>
      <c r="C44" s="139"/>
      <c r="D44" s="139"/>
    </row>
    <row r="45" spans="2:4" x14ac:dyDescent="0.25">
      <c r="B45" s="132" t="s">
        <v>1958</v>
      </c>
      <c r="C45" s="133" t="s">
        <v>2013</v>
      </c>
      <c r="D45" s="32" t="s">
        <v>2027</v>
      </c>
    </row>
    <row r="46" spans="2:4" x14ac:dyDescent="0.25">
      <c r="B46" s="132" t="s">
        <v>1958</v>
      </c>
      <c r="C46" s="133" t="s">
        <v>2014</v>
      </c>
      <c r="D46" s="32" t="s">
        <v>2026</v>
      </c>
    </row>
    <row r="47" spans="2:4" x14ac:dyDescent="0.25">
      <c r="B47" s="132" t="s">
        <v>1958</v>
      </c>
      <c r="C47" s="133" t="s">
        <v>2015</v>
      </c>
      <c r="D47" s="32" t="s">
        <v>1991</v>
      </c>
    </row>
    <row r="48" spans="2:4" x14ac:dyDescent="0.25">
      <c r="B48" s="139"/>
      <c r="C48" s="139"/>
      <c r="D48" s="139"/>
    </row>
    <row r="49" spans="2:4" x14ac:dyDescent="0.25">
      <c r="B49" s="138" t="s">
        <v>1963</v>
      </c>
      <c r="C49" s="139"/>
      <c r="D49" s="139"/>
    </row>
    <row r="50" spans="2:4" x14ac:dyDescent="0.25">
      <c r="B50" s="139"/>
      <c r="C50" s="139"/>
      <c r="D50" s="139"/>
    </row>
    <row r="51" spans="2:4" x14ac:dyDescent="0.25">
      <c r="B51" s="132" t="s">
        <v>1958</v>
      </c>
      <c r="C51" s="133" t="s">
        <v>2016</v>
      </c>
      <c r="D51" s="32" t="s">
        <v>2027</v>
      </c>
    </row>
    <row r="52" spans="2:4" x14ac:dyDescent="0.25">
      <c r="B52" s="132" t="s">
        <v>1958</v>
      </c>
      <c r="C52" s="133" t="s">
        <v>2017</v>
      </c>
      <c r="D52" s="32" t="s">
        <v>2026</v>
      </c>
    </row>
    <row r="53" spans="2:4" x14ac:dyDescent="0.25">
      <c r="B53" s="132" t="s">
        <v>1958</v>
      </c>
      <c r="C53" s="133" t="s">
        <v>2018</v>
      </c>
      <c r="D53" s="32" t="s">
        <v>1991</v>
      </c>
    </row>
    <row r="54" spans="2:4" x14ac:dyDescent="0.25">
      <c r="B54" s="139"/>
      <c r="C54" s="139"/>
      <c r="D54" s="139"/>
    </row>
    <row r="55" spans="2:4" x14ac:dyDescent="0.25">
      <c r="B55" s="138" t="s">
        <v>1964</v>
      </c>
      <c r="C55" s="139"/>
      <c r="D55" s="139"/>
    </row>
    <row r="56" spans="2:4" x14ac:dyDescent="0.25">
      <c r="B56" s="139"/>
      <c r="C56" s="139"/>
      <c r="D56" s="139"/>
    </row>
    <row r="57" spans="2:4" x14ac:dyDescent="0.25">
      <c r="B57" s="132" t="s">
        <v>1958</v>
      </c>
      <c r="C57" s="133" t="s">
        <v>2019</v>
      </c>
      <c r="D57" s="32" t="s">
        <v>2027</v>
      </c>
    </row>
    <row r="58" spans="2:4" x14ac:dyDescent="0.25">
      <c r="B58" s="132" t="s">
        <v>1958</v>
      </c>
      <c r="C58" s="133" t="s">
        <v>2020</v>
      </c>
      <c r="D58" s="32" t="s">
        <v>2026</v>
      </c>
    </row>
    <row r="59" spans="2:4" x14ac:dyDescent="0.25">
      <c r="B59" s="131"/>
      <c r="C59" s="131"/>
      <c r="D59" s="131"/>
    </row>
    <row r="60" spans="2:4" ht="21" x14ac:dyDescent="0.35">
      <c r="B60" s="135" t="s">
        <v>1965</v>
      </c>
      <c r="C60" s="131"/>
      <c r="D60" s="131"/>
    </row>
    <row r="61" spans="2:4" ht="15.75" x14ac:dyDescent="0.25">
      <c r="B61" s="140"/>
      <c r="C61" s="131"/>
      <c r="D61" s="131"/>
    </row>
    <row r="62" spans="2:4" x14ac:dyDescent="0.25">
      <c r="B62" s="132" t="s">
        <v>1958</v>
      </c>
      <c r="C62" s="133" t="s">
        <v>2021</v>
      </c>
      <c r="D62" s="32" t="s">
        <v>2025</v>
      </c>
    </row>
    <row r="63" spans="2:4" x14ac:dyDescent="0.25">
      <c r="B63" s="131"/>
      <c r="C63" s="131"/>
      <c r="D63" s="131"/>
    </row>
    <row r="64" spans="2:4" ht="21" x14ac:dyDescent="0.35">
      <c r="B64" s="135" t="s">
        <v>2024</v>
      </c>
      <c r="C64" s="131"/>
      <c r="D64" s="131"/>
    </row>
    <row r="65" spans="2:4" x14ac:dyDescent="0.25">
      <c r="B65" s="131"/>
      <c r="C65" s="131"/>
      <c r="D65" s="131"/>
    </row>
    <row r="66" spans="2:4" x14ac:dyDescent="0.25">
      <c r="B66" s="132" t="s">
        <v>1958</v>
      </c>
      <c r="C66" s="133" t="s">
        <v>2022</v>
      </c>
      <c r="D66" s="32" t="s">
        <v>2023</v>
      </c>
    </row>
    <row r="67" spans="2:4" x14ac:dyDescent="0.25"/>
  </sheetData>
  <sheetProtection password="BF77" sheet="1" objects="1" scenarios="1"/>
  <hyperlinks>
    <hyperlink ref="C9" location="'Tabel 1.1'!C1" display="Tabel 1.1"/>
    <hyperlink ref="C10" location="'Tabel 1.2'!C1" display="Tabel 1.2"/>
    <hyperlink ref="C14" location="'Tabel 2.1'!C1" display="Tabel 2.1"/>
    <hyperlink ref="C15" location="'Tabel 2.2'!C1" display="Tabel 2.2"/>
    <hyperlink ref="C16" location="'Tabel 2.3'!C1" display="Tabel 2.3"/>
    <hyperlink ref="C17" location="'Tabel 2.4'!D1" display="Tabel 2.4"/>
    <hyperlink ref="C18" location="'Tabel 2.5'!C1" display="Tabel 2.5"/>
    <hyperlink ref="C19" location="'Tabel 2.6'!E1" display="Tabel 2.6"/>
    <hyperlink ref="C20" location="'Tabel 2.7'!D1" display="Tabel 2.7"/>
    <hyperlink ref="C21" location="'Tabel 2.8'!C1" display="Tabel 2.8"/>
    <hyperlink ref="C22" location="'Tabel 2.9'!C1" display="Tabel 2.9"/>
    <hyperlink ref="C23" location="'Tabel 2.10'!D1" display="Tabel 2.10"/>
    <hyperlink ref="C24" location="'Tabel 2.11'!D1" display="Tabel 2.11"/>
    <hyperlink ref="C25" location="'Tabel 2.12'!D1" display="Tabel 2.12"/>
    <hyperlink ref="C26" location="'Tabel 2.13'!G1" display="Tabel 2.13"/>
    <hyperlink ref="C27" location="'Tabel 2.14'!F1" display="Tabel 2.14"/>
    <hyperlink ref="C28" location="'Tabel 2.15'!C1" display="Tabel 2.15"/>
    <hyperlink ref="C29" location="'Tabel 2.16'!G1" display="Tabel 2.16"/>
    <hyperlink ref="C30" location="'Tabel 2.17'!E1" display="Tabel 2.17"/>
    <hyperlink ref="C31" location="'Tabel 2.18'!C1" display="Tabel 2.18"/>
    <hyperlink ref="C32" location="'Tabel 2.19'!E1" display="Tabel 2.19"/>
    <hyperlink ref="C37" location="'Tabel 3.1'!C1" display="Tabel 3.1"/>
    <hyperlink ref="C38" location="'Tabel 3.2'!C1" display="Tabel 3.2"/>
    <hyperlink ref="C39" location="'Tabel 3.3'!C1" display="Tabel 3.3"/>
    <hyperlink ref="C45" location="'Tabel 4.1'!D3" display="Tabel 4.1"/>
    <hyperlink ref="C46" location="'Tabel 4.2'!E3" display="Tabel 4.2"/>
    <hyperlink ref="C47" location="'Tabel 4.3'!D3" display="Tabel 4.3"/>
    <hyperlink ref="C51" location="'Tabel 4.4'!D3" display="Tabel 4.4"/>
    <hyperlink ref="C52" location="'Tabel 4.5'!E3" display="Tabel 4.5"/>
    <hyperlink ref="C53" location="'Tabel 4.6'!D3" display="Tabel 4.6"/>
    <hyperlink ref="C57" location="'Tabel 4.7'!D3" display="Tabel 4.7"/>
    <hyperlink ref="C58" location="'Tabel 4.8'!E3" display="Tabel 4.8"/>
    <hyperlink ref="C66" location="'Bilag 6.1'!A1" display="Bilag 6.1"/>
    <hyperlink ref="C62" location="'Bilag 5.1'!A1" display="Bilag 5.1"/>
    <hyperlink ref="C33" location="'Tabel 2.20'!H3" display="Tabel 2.20"/>
  </hyperlinks>
  <pageMargins left="0.7" right="0.7" top="0.75" bottom="0.75" header="0.3" footer="0.3"/>
  <pageSetup paperSize="9" scale="81" fitToHeight="0" orientation="portrait" r:id="rId1"/>
  <rowBreaks count="1" manualBreakCount="1">
    <brk id="59" min="1" max="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10"/>
  <sheetViews>
    <sheetView showGridLines="0" topLeftCell="G1" zoomScaleNormal="100" workbookViewId="0">
      <selection activeCell="G1" sqref="G1:I1"/>
    </sheetView>
  </sheetViews>
  <sheetFormatPr defaultColWidth="0" defaultRowHeight="15" zeroHeight="1" x14ac:dyDescent="0.25"/>
  <cols>
    <col min="1" max="1" width="12.85546875" style="5" hidden="1" customWidth="1"/>
    <col min="2" max="2" width="15.85546875" style="5" hidden="1" customWidth="1"/>
    <col min="3" max="3" width="20" style="5" hidden="1" customWidth="1"/>
    <col min="4" max="4" width="16.42578125" style="5" hidden="1" customWidth="1"/>
    <col min="5" max="5" width="20.42578125" style="5" hidden="1" customWidth="1"/>
    <col min="6" max="6" width="17.140625" style="5" hidden="1" customWidth="1"/>
    <col min="7" max="7" width="41.140625" style="5" bestFit="1" customWidth="1"/>
    <col min="8" max="12" width="22.42578125" style="5" customWidth="1"/>
    <col min="13" max="13" width="9.140625" style="5" customWidth="1"/>
    <col min="14" max="16384" width="9.140625" style="5" hidden="1"/>
  </cols>
  <sheetData>
    <row r="1" spans="1:13" x14ac:dyDescent="0.25">
      <c r="G1" s="142" t="s">
        <v>2028</v>
      </c>
      <c r="H1" s="142"/>
      <c r="I1" s="142"/>
    </row>
    <row r="2" spans="1:13" x14ac:dyDescent="0.25"/>
    <row r="3" spans="1:13" ht="23.25" x14ac:dyDescent="0.25">
      <c r="G3" s="169" t="s">
        <v>2006</v>
      </c>
      <c r="H3" s="170"/>
      <c r="I3" s="170"/>
      <c r="J3" s="170"/>
      <c r="K3" s="170"/>
      <c r="L3" s="170"/>
    </row>
    <row r="4" spans="1:13" ht="25.5" x14ac:dyDescent="0.25">
      <c r="G4" s="15"/>
      <c r="H4" s="168" t="s">
        <v>721</v>
      </c>
      <c r="I4" s="168"/>
      <c r="J4" s="168" t="s">
        <v>951</v>
      </c>
      <c r="K4" s="168"/>
      <c r="L4" s="76" t="s">
        <v>888</v>
      </c>
    </row>
    <row r="5" spans="1:13" ht="76.5" x14ac:dyDescent="0.25">
      <c r="A5" s="12" t="s">
        <v>31</v>
      </c>
      <c r="B5" s="13" t="s">
        <v>730</v>
      </c>
      <c r="C5" s="13" t="s">
        <v>729</v>
      </c>
      <c r="D5" s="13" t="s">
        <v>731</v>
      </c>
      <c r="E5" s="13" t="s">
        <v>732</v>
      </c>
      <c r="F5" s="13" t="s">
        <v>728</v>
      </c>
      <c r="G5" s="14"/>
      <c r="H5" s="20" t="s">
        <v>724</v>
      </c>
      <c r="I5" s="20" t="s">
        <v>725</v>
      </c>
      <c r="J5" s="20" t="s">
        <v>726</v>
      </c>
      <c r="K5" s="20" t="s">
        <v>727</v>
      </c>
      <c r="L5" s="77" t="s">
        <v>889</v>
      </c>
      <c r="M5" s="12"/>
    </row>
    <row r="6" spans="1:13" x14ac:dyDescent="0.25">
      <c r="A6" s="18" t="s">
        <v>733</v>
      </c>
      <c r="B6" s="5" t="str">
        <f>"Snr_"&amp;$A6&amp;"_"&amp;B$5</f>
        <v>Snr_IngR_STu</v>
      </c>
      <c r="C6" s="5" t="str">
        <f t="shared" ref="C6:E6" si="0">"Snr_"&amp;$A6&amp;"_"&amp;C$5</f>
        <v>Snr_IngR_STe</v>
      </c>
      <c r="D6" s="5" t="str">
        <f t="shared" si="0"/>
        <v>Snr_IngR_BBu</v>
      </c>
      <c r="E6" s="5" t="str">
        <f t="shared" si="0"/>
        <v>Snr_IngR_BBe</v>
      </c>
      <c r="G6" s="14" t="s">
        <v>722</v>
      </c>
      <c r="H6" s="27">
        <v>12071811</v>
      </c>
      <c r="I6" s="27">
        <v>76563</v>
      </c>
      <c r="J6" s="27">
        <v>3231318</v>
      </c>
      <c r="K6" s="27">
        <v>4812</v>
      </c>
      <c r="L6" s="30"/>
    </row>
    <row r="7" spans="1:13" x14ac:dyDescent="0.25">
      <c r="A7" s="18" t="s">
        <v>734</v>
      </c>
      <c r="B7" s="5" t="str">
        <f t="shared" ref="B7:F8" si="1">"Snr_"&amp;$A7&amp;"_"&amp;B$5</f>
        <v>Snr_NedR_STu</v>
      </c>
      <c r="C7" s="5" t="str">
        <f t="shared" si="1"/>
        <v>Snr_NedR_STe</v>
      </c>
      <c r="D7" s="5" t="str">
        <f t="shared" si="1"/>
        <v>Snr_NedR_BBu</v>
      </c>
      <c r="E7" s="5" t="str">
        <f t="shared" si="1"/>
        <v>Snr_NedR_BBe</v>
      </c>
      <c r="G7" s="14" t="s">
        <v>723</v>
      </c>
      <c r="H7" s="27">
        <v>3105295</v>
      </c>
      <c r="I7" s="27">
        <v>0</v>
      </c>
      <c r="J7" s="27">
        <v>1831207</v>
      </c>
      <c r="K7" s="27">
        <v>0</v>
      </c>
      <c r="L7" s="30"/>
    </row>
    <row r="8" spans="1:13" x14ac:dyDescent="0.25">
      <c r="A8" s="18" t="s">
        <v>677</v>
      </c>
      <c r="B8" s="5" t="str">
        <f t="shared" si="1"/>
        <v>Snr_Tot_STu</v>
      </c>
      <c r="C8" s="5" t="str">
        <f t="shared" si="1"/>
        <v>Snr_Tot_STe</v>
      </c>
      <c r="D8" s="5" t="str">
        <f t="shared" si="1"/>
        <v>Snr_Tot_BBu</v>
      </c>
      <c r="E8" s="5" t="str">
        <f t="shared" si="1"/>
        <v>Snr_Tot_BBe</v>
      </c>
      <c r="F8" s="5" t="str">
        <f t="shared" si="1"/>
        <v>Snr_Tot_NedTot</v>
      </c>
      <c r="G8" s="14" t="s">
        <v>214</v>
      </c>
      <c r="H8" s="27">
        <v>15177103</v>
      </c>
      <c r="I8" s="27">
        <v>76563</v>
      </c>
      <c r="J8" s="27">
        <v>5062585</v>
      </c>
      <c r="K8" s="27">
        <v>4812</v>
      </c>
      <c r="L8" s="27">
        <v>10186332</v>
      </c>
    </row>
    <row r="9" spans="1:13" x14ac:dyDescent="0.25"/>
    <row r="10" spans="1:13" hidden="1" x14ac:dyDescent="0.25"/>
  </sheetData>
  <sheetProtection password="BF77" sheet="1" objects="1" scenarios="1"/>
  <mergeCells count="4">
    <mergeCell ref="H4:I4"/>
    <mergeCell ref="J4:K4"/>
    <mergeCell ref="G3:L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2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3" width="0" style="5" hidden="1" customWidth="1"/>
    <col min="4" max="4" width="14.5703125" style="5" hidden="1" customWidth="1"/>
    <col min="5" max="5" width="5.7109375" style="5" customWidth="1"/>
    <col min="6" max="6" width="56.140625" style="5" customWidth="1"/>
    <col min="7" max="9" width="16" style="5" customWidth="1"/>
    <col min="10" max="10" width="3.85546875" style="5" customWidth="1"/>
    <col min="11" max="16384" width="9.140625" style="5" hidden="1"/>
  </cols>
  <sheetData>
    <row r="1" spans="1:10" x14ac:dyDescent="0.25">
      <c r="E1" s="142" t="s">
        <v>2028</v>
      </c>
      <c r="F1" s="142"/>
      <c r="G1" s="142"/>
    </row>
    <row r="2" spans="1:10" x14ac:dyDescent="0.25"/>
    <row r="3" spans="1:10" ht="23.25" x14ac:dyDescent="0.25">
      <c r="E3" s="158" t="s">
        <v>2007</v>
      </c>
      <c r="F3" s="159"/>
      <c r="G3" s="159"/>
      <c r="H3" s="159"/>
      <c r="I3" s="160"/>
    </row>
    <row r="4" spans="1:10" ht="48.75" customHeight="1" x14ac:dyDescent="0.25">
      <c r="A4" s="12" t="s">
        <v>31</v>
      </c>
      <c r="E4" s="14"/>
      <c r="F4" s="15"/>
      <c r="G4" s="20" t="s">
        <v>885</v>
      </c>
      <c r="H4" s="20" t="s">
        <v>886</v>
      </c>
      <c r="I4" s="20" t="s">
        <v>887</v>
      </c>
      <c r="J4" s="73"/>
    </row>
    <row r="5" spans="1:10" x14ac:dyDescent="0.25">
      <c r="A5" s="74"/>
      <c r="B5" s="13" t="s">
        <v>578</v>
      </c>
      <c r="C5" s="13" t="s">
        <v>579</v>
      </c>
      <c r="D5" s="13" t="s">
        <v>580</v>
      </c>
      <c r="E5" s="15" t="s">
        <v>0</v>
      </c>
      <c r="F5" s="15" t="s">
        <v>185</v>
      </c>
      <c r="G5" s="14"/>
      <c r="H5" s="14"/>
      <c r="I5" s="14"/>
    </row>
    <row r="6" spans="1:10" x14ac:dyDescent="0.25">
      <c r="A6" s="18" t="s">
        <v>574</v>
      </c>
      <c r="B6" s="5" t="str">
        <f>"NoBu_"&amp;$A6&amp;"_"&amp;B$5</f>
        <v>NoBu_Ub_Off</v>
      </c>
      <c r="C6" s="5" t="str">
        <f t="shared" ref="C6:D6" si="0">"NoBu_"&amp;$A6&amp;"_"&amp;C$5</f>
        <v>NoBu_Ub_Erh</v>
      </c>
      <c r="D6" s="5" t="str">
        <f t="shared" si="0"/>
        <v>NoBu_Ub_Pri</v>
      </c>
      <c r="E6" s="15"/>
      <c r="F6" s="14" t="s">
        <v>566</v>
      </c>
      <c r="G6" s="27">
        <v>82773797</v>
      </c>
      <c r="H6" s="27">
        <v>547679566</v>
      </c>
      <c r="I6" s="27">
        <v>80530655</v>
      </c>
    </row>
    <row r="7" spans="1:10" x14ac:dyDescent="0.25">
      <c r="A7" s="18"/>
      <c r="E7" s="15"/>
      <c r="F7" s="14"/>
      <c r="G7" s="14"/>
      <c r="H7" s="14"/>
      <c r="I7" s="14"/>
    </row>
    <row r="8" spans="1:10" x14ac:dyDescent="0.25">
      <c r="A8" s="18"/>
      <c r="E8" s="15" t="s">
        <v>1</v>
      </c>
      <c r="F8" s="15" t="s">
        <v>567</v>
      </c>
      <c r="G8" s="14"/>
      <c r="H8" s="14"/>
      <c r="I8" s="14"/>
    </row>
    <row r="9" spans="1:10" x14ac:dyDescent="0.25">
      <c r="A9" s="18" t="s">
        <v>575</v>
      </c>
      <c r="B9" s="5" t="str">
        <f t="shared" ref="B9:D11" si="1">"NoBu_"&amp;$A9&amp;"_"&amp;B$5</f>
        <v>NoBu_Usf_Off</v>
      </c>
      <c r="C9" s="5" t="str">
        <f t="shared" si="1"/>
        <v>NoBu_Usf_Erh</v>
      </c>
      <c r="D9" s="5" t="str">
        <f t="shared" si="1"/>
        <v>NoBu_Usf_Pri</v>
      </c>
      <c r="E9" s="14"/>
      <c r="F9" s="75" t="s">
        <v>924</v>
      </c>
      <c r="G9" s="27">
        <v>4065163</v>
      </c>
      <c r="H9" s="27">
        <v>276365826</v>
      </c>
      <c r="I9" s="27">
        <v>182261812</v>
      </c>
    </row>
    <row r="10" spans="1:10" x14ac:dyDescent="0.25">
      <c r="A10" s="18" t="s">
        <v>576</v>
      </c>
      <c r="B10" s="5" t="str">
        <f t="shared" si="1"/>
        <v>NoBu_Usd_Off</v>
      </c>
      <c r="C10" s="5" t="str">
        <f t="shared" si="1"/>
        <v>NoBu_Usd_Erh</v>
      </c>
      <c r="D10" s="5" t="str">
        <f t="shared" si="1"/>
        <v>NoBu_Usd_Pri</v>
      </c>
      <c r="E10" s="14"/>
      <c r="F10" s="75" t="s">
        <v>925</v>
      </c>
      <c r="G10" s="27">
        <v>2919978</v>
      </c>
      <c r="H10" s="27">
        <v>296909886</v>
      </c>
      <c r="I10" s="27">
        <v>213319185</v>
      </c>
    </row>
    <row r="11" spans="1:10" x14ac:dyDescent="0.25">
      <c r="A11" s="18" t="s">
        <v>577</v>
      </c>
      <c r="B11" s="5" t="str">
        <f t="shared" si="1"/>
        <v>NoBu_UTot_Off</v>
      </c>
      <c r="C11" s="5" t="str">
        <f t="shared" si="1"/>
        <v>NoBu_UTot_Erh</v>
      </c>
      <c r="D11" s="5" t="str">
        <f t="shared" si="1"/>
        <v>NoBu_UTot_Pri</v>
      </c>
      <c r="E11" s="14"/>
      <c r="F11" s="15" t="s">
        <v>214</v>
      </c>
      <c r="G11" s="27">
        <v>89758937</v>
      </c>
      <c r="H11" s="27">
        <v>1120955280</v>
      </c>
      <c r="I11" s="27">
        <v>476111650</v>
      </c>
    </row>
    <row r="12" spans="1:10" x14ac:dyDescent="0.25"/>
  </sheetData>
  <sheetProtection password="BF77" sheet="1" objects="1" scenarios="1"/>
  <mergeCells count="2">
    <mergeCell ref="E3:I3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style="5" hidden="1" customWidth="1"/>
    <col min="2" max="2" width="12.140625" style="5" hidden="1" customWidth="1"/>
    <col min="3" max="4" width="4.5703125" style="5" customWidth="1"/>
    <col min="5" max="5" width="79.140625" style="5" customWidth="1"/>
    <col min="6" max="6" width="16.57031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x14ac:dyDescent="0.25"/>
    <row r="3" spans="1:6" ht="23.25" x14ac:dyDescent="0.25">
      <c r="C3" s="158" t="s">
        <v>2008</v>
      </c>
      <c r="D3" s="159"/>
      <c r="E3" s="159"/>
      <c r="F3" s="160"/>
    </row>
    <row r="4" spans="1:6" ht="30" customHeight="1" x14ac:dyDescent="0.25">
      <c r="B4" s="18" t="s">
        <v>782</v>
      </c>
      <c r="C4" s="14"/>
      <c r="D4" s="14"/>
      <c r="E4" s="33"/>
      <c r="F4" s="20" t="s">
        <v>818</v>
      </c>
    </row>
    <row r="5" spans="1:6" x14ac:dyDescent="0.25">
      <c r="A5" s="13" t="s">
        <v>479</v>
      </c>
      <c r="B5" s="5" t="str">
        <f>"Sind_"&amp;$B$4&amp;"_"&amp;$A5</f>
        <v>Sind_Ssi_Ind</v>
      </c>
      <c r="C5" s="15" t="s">
        <v>0</v>
      </c>
      <c r="D5" s="14"/>
      <c r="E5" s="15" t="s">
        <v>759</v>
      </c>
      <c r="F5" s="27">
        <v>1770829</v>
      </c>
    </row>
    <row r="6" spans="1:6" x14ac:dyDescent="0.25">
      <c r="A6" s="14"/>
      <c r="C6" s="15"/>
      <c r="D6" s="14"/>
      <c r="E6" s="14"/>
      <c r="F6" s="14"/>
    </row>
    <row r="7" spans="1:6" x14ac:dyDescent="0.25">
      <c r="A7" s="13" t="s">
        <v>783</v>
      </c>
      <c r="B7" s="5" t="str">
        <f t="shared" ref="B7:B48" si="0">"Sind_"&amp;$B$4&amp;"_"&amp;$A7</f>
        <v>Sind_Ssi_KaPe</v>
      </c>
      <c r="C7" s="15" t="s">
        <v>1</v>
      </c>
      <c r="D7" s="14"/>
      <c r="E7" s="15" t="s">
        <v>760</v>
      </c>
      <c r="F7" s="27">
        <v>11476061</v>
      </c>
    </row>
    <row r="8" spans="1:6" x14ac:dyDescent="0.25">
      <c r="A8" s="13" t="s">
        <v>785</v>
      </c>
      <c r="B8" s="5" t="str">
        <f t="shared" si="0"/>
        <v>Sind_Ssi_KaPeP</v>
      </c>
      <c r="C8" s="14"/>
      <c r="D8" s="14" t="s">
        <v>647</v>
      </c>
      <c r="E8" s="14" t="s">
        <v>761</v>
      </c>
      <c r="F8" s="27">
        <v>7227000</v>
      </c>
    </row>
    <row r="9" spans="1:6" x14ac:dyDescent="0.25">
      <c r="A9" s="13" t="s">
        <v>784</v>
      </c>
      <c r="B9" s="5" t="str">
        <f t="shared" si="0"/>
        <v>Sind_Ssi_KaPeK</v>
      </c>
      <c r="C9" s="14"/>
      <c r="D9" s="14" t="s">
        <v>648</v>
      </c>
      <c r="E9" s="14" t="s">
        <v>771</v>
      </c>
      <c r="F9" s="27">
        <v>4249065</v>
      </c>
    </row>
    <row r="10" spans="1:6" x14ac:dyDescent="0.25">
      <c r="A10" s="14"/>
      <c r="C10" s="14"/>
      <c r="D10" s="14"/>
      <c r="E10" s="14"/>
      <c r="F10" s="14"/>
    </row>
    <row r="11" spans="1:6" x14ac:dyDescent="0.25">
      <c r="A11" s="13" t="s">
        <v>786</v>
      </c>
      <c r="B11" s="5" t="str">
        <f t="shared" si="0"/>
        <v>Sind_Ssi_Bop</v>
      </c>
      <c r="C11" s="15" t="s">
        <v>2</v>
      </c>
      <c r="D11" s="14"/>
      <c r="E11" s="15" t="s">
        <v>762</v>
      </c>
      <c r="F11" s="27">
        <v>11074015</v>
      </c>
    </row>
    <row r="12" spans="1:6" x14ac:dyDescent="0.25">
      <c r="A12" s="13" t="s">
        <v>787</v>
      </c>
      <c r="B12" s="5" t="str">
        <f t="shared" si="0"/>
        <v>Sind_Ssi_BopP</v>
      </c>
      <c r="C12" s="14"/>
      <c r="D12" s="14" t="s">
        <v>763</v>
      </c>
      <c r="E12" s="14" t="s">
        <v>761</v>
      </c>
      <c r="F12" s="27">
        <v>2923769</v>
      </c>
    </row>
    <row r="13" spans="1:6" x14ac:dyDescent="0.25">
      <c r="A13" s="13" t="s">
        <v>788</v>
      </c>
      <c r="B13" s="5" t="str">
        <f t="shared" si="0"/>
        <v>Sind_Ssi_BopK</v>
      </c>
      <c r="C13" s="14"/>
      <c r="D13" s="14" t="s">
        <v>764</v>
      </c>
      <c r="E13" s="14" t="s">
        <v>771</v>
      </c>
      <c r="F13" s="27">
        <v>8150245</v>
      </c>
    </row>
    <row r="14" spans="1:6" x14ac:dyDescent="0.25">
      <c r="A14" s="14"/>
      <c r="C14" s="14"/>
      <c r="D14" s="14"/>
      <c r="E14" s="14"/>
      <c r="F14" s="14"/>
    </row>
    <row r="15" spans="1:6" x14ac:dyDescent="0.25">
      <c r="A15" s="13" t="s">
        <v>473</v>
      </c>
      <c r="B15" s="5" t="str">
        <f t="shared" si="0"/>
        <v>Sind_Ssi_Sp</v>
      </c>
      <c r="C15" s="15" t="s">
        <v>3</v>
      </c>
      <c r="D15" s="14"/>
      <c r="E15" s="15" t="s">
        <v>767</v>
      </c>
      <c r="F15" s="27">
        <v>779376</v>
      </c>
    </row>
    <row r="16" spans="1:6" x14ac:dyDescent="0.25">
      <c r="A16" s="13" t="s">
        <v>789</v>
      </c>
      <c r="B16" s="5" t="str">
        <f t="shared" si="0"/>
        <v>Sind_Ssi_SpP</v>
      </c>
      <c r="C16" s="14"/>
      <c r="D16" s="14" t="s">
        <v>765</v>
      </c>
      <c r="E16" s="14" t="s">
        <v>761</v>
      </c>
      <c r="F16" s="27">
        <v>467498</v>
      </c>
    </row>
    <row r="17" spans="1:6" x14ac:dyDescent="0.25">
      <c r="A17" s="13" t="s">
        <v>790</v>
      </c>
      <c r="B17" s="5" t="str">
        <f t="shared" si="0"/>
        <v>Sind_Ssi_SpK</v>
      </c>
      <c r="C17" s="14"/>
      <c r="D17" s="14" t="s">
        <v>766</v>
      </c>
      <c r="E17" s="14" t="s">
        <v>771</v>
      </c>
      <c r="F17" s="27">
        <v>311876</v>
      </c>
    </row>
    <row r="18" spans="1:6" x14ac:dyDescent="0.25">
      <c r="A18" s="14"/>
      <c r="C18" s="14"/>
      <c r="D18" s="14"/>
      <c r="E18" s="14"/>
      <c r="F18" s="14"/>
    </row>
    <row r="19" spans="1:6" x14ac:dyDescent="0.25">
      <c r="A19" s="13" t="s">
        <v>791</v>
      </c>
      <c r="B19" s="5" t="str">
        <f t="shared" si="0"/>
        <v>Sind_Ssi_Inv</v>
      </c>
      <c r="C19" s="15" t="s">
        <v>4</v>
      </c>
      <c r="D19" s="14"/>
      <c r="E19" s="15" t="s">
        <v>768</v>
      </c>
      <c r="F19" s="27">
        <v>199</v>
      </c>
    </row>
    <row r="20" spans="1:6" x14ac:dyDescent="0.25">
      <c r="A20" s="14"/>
      <c r="C20" s="15"/>
      <c r="D20" s="14"/>
      <c r="E20" s="14"/>
      <c r="F20" s="14"/>
    </row>
    <row r="21" spans="1:6" x14ac:dyDescent="0.25">
      <c r="A21" s="13" t="s">
        <v>792</v>
      </c>
      <c r="B21" s="5" t="str">
        <f t="shared" si="0"/>
        <v>Sind_Ssi_Etab</v>
      </c>
      <c r="C21" s="15" t="s">
        <v>5</v>
      </c>
      <c r="D21" s="14"/>
      <c r="E21" s="15" t="s">
        <v>769</v>
      </c>
      <c r="F21" s="27">
        <v>566062</v>
      </c>
    </row>
    <row r="22" spans="1:6" x14ac:dyDescent="0.25">
      <c r="A22" s="14"/>
      <c r="C22" s="15"/>
      <c r="D22" s="14"/>
      <c r="E22" s="14"/>
      <c r="F22" s="14"/>
    </row>
    <row r="23" spans="1:6" x14ac:dyDescent="0.25">
      <c r="A23" s="13" t="s">
        <v>793</v>
      </c>
      <c r="B23" s="5" t="str">
        <f t="shared" si="0"/>
        <v>Sind_Ssi_Bol</v>
      </c>
      <c r="C23" s="15" t="s">
        <v>6</v>
      </c>
      <c r="D23" s="14"/>
      <c r="E23" s="15" t="s">
        <v>770</v>
      </c>
      <c r="F23" s="27">
        <v>203727</v>
      </c>
    </row>
    <row r="24" spans="1:6" x14ac:dyDescent="0.25">
      <c r="A24" s="13" t="s">
        <v>794</v>
      </c>
      <c r="B24" s="5" t="str">
        <f t="shared" si="0"/>
        <v>Sind_Ssi_BolP</v>
      </c>
      <c r="C24" s="14"/>
      <c r="D24" s="14" t="s">
        <v>598</v>
      </c>
      <c r="E24" s="14" t="s">
        <v>761</v>
      </c>
      <c r="F24" s="27">
        <v>0</v>
      </c>
    </row>
    <row r="25" spans="1:6" x14ac:dyDescent="0.25">
      <c r="A25" s="13" t="s">
        <v>795</v>
      </c>
      <c r="B25" s="5" t="str">
        <f t="shared" si="0"/>
        <v>Sind_Ssi_BolK</v>
      </c>
      <c r="C25" s="14"/>
      <c r="D25" s="14" t="s">
        <v>599</v>
      </c>
      <c r="E25" s="14" t="s">
        <v>771</v>
      </c>
      <c r="F25" s="27">
        <v>203727</v>
      </c>
    </row>
    <row r="26" spans="1:6" x14ac:dyDescent="0.25">
      <c r="A26" s="14"/>
      <c r="C26" s="14"/>
      <c r="D26" s="14"/>
      <c r="E26" s="14"/>
      <c r="F26" s="14"/>
    </row>
    <row r="27" spans="1:6" x14ac:dyDescent="0.25">
      <c r="A27" s="13" t="s">
        <v>796</v>
      </c>
      <c r="B27" s="5" t="str">
        <f t="shared" si="0"/>
        <v>Sind_Ssi_Rp</v>
      </c>
      <c r="C27" s="15" t="s">
        <v>7</v>
      </c>
      <c r="D27" s="14"/>
      <c r="E27" s="15" t="s">
        <v>772</v>
      </c>
      <c r="F27" s="27">
        <v>96449490</v>
      </c>
    </row>
    <row r="28" spans="1:6" x14ac:dyDescent="0.25">
      <c r="A28" s="13" t="s">
        <v>797</v>
      </c>
      <c r="B28" s="5" t="str">
        <f t="shared" si="0"/>
        <v>Sind_Ssi_RpP</v>
      </c>
      <c r="C28" s="14"/>
      <c r="D28" s="14" t="s">
        <v>608</v>
      </c>
      <c r="E28" s="14" t="s">
        <v>761</v>
      </c>
      <c r="F28" s="27">
        <v>68399707</v>
      </c>
    </row>
    <row r="29" spans="1:6" x14ac:dyDescent="0.25">
      <c r="A29" s="13" t="s">
        <v>798</v>
      </c>
      <c r="B29" s="5" t="str">
        <f t="shared" si="0"/>
        <v>Sind_Ssi_RpK</v>
      </c>
      <c r="C29" s="14"/>
      <c r="D29" s="14" t="s">
        <v>609</v>
      </c>
      <c r="E29" s="14" t="s">
        <v>771</v>
      </c>
      <c r="F29" s="27">
        <v>28049778</v>
      </c>
    </row>
    <row r="30" spans="1:6" x14ac:dyDescent="0.25">
      <c r="A30" s="14"/>
      <c r="C30" s="14"/>
      <c r="D30" s="14"/>
      <c r="E30" s="14"/>
      <c r="F30" s="14"/>
    </row>
    <row r="31" spans="1:6" x14ac:dyDescent="0.25">
      <c r="A31" s="13" t="s">
        <v>893</v>
      </c>
      <c r="B31" s="5" t="str">
        <f t="shared" si="0"/>
        <v>Sind_Ssi_Ap</v>
      </c>
      <c r="C31" s="15" t="s">
        <v>8</v>
      </c>
      <c r="D31" s="14"/>
      <c r="E31" s="15" t="s">
        <v>972</v>
      </c>
      <c r="F31" s="27">
        <v>47565997</v>
      </c>
    </row>
    <row r="32" spans="1:6" x14ac:dyDescent="0.25">
      <c r="A32" s="13" t="s">
        <v>894</v>
      </c>
      <c r="B32" s="5" t="str">
        <f t="shared" si="0"/>
        <v>Sind_Ssi_ApP</v>
      </c>
      <c r="C32" s="14"/>
      <c r="D32" s="14" t="s">
        <v>492</v>
      </c>
      <c r="E32" s="14" t="s">
        <v>761</v>
      </c>
      <c r="F32" s="27">
        <v>36426309</v>
      </c>
    </row>
    <row r="33" spans="1:6" x14ac:dyDescent="0.25">
      <c r="A33" s="13" t="s">
        <v>895</v>
      </c>
      <c r="B33" s="5" t="str">
        <f t="shared" si="0"/>
        <v>Sind_Ssi_ApK</v>
      </c>
      <c r="C33" s="14"/>
      <c r="D33" s="14" t="s">
        <v>493</v>
      </c>
      <c r="E33" s="14" t="s">
        <v>771</v>
      </c>
      <c r="F33" s="27">
        <v>11139689</v>
      </c>
    </row>
    <row r="34" spans="1:6" x14ac:dyDescent="0.25">
      <c r="A34" s="14"/>
      <c r="C34" s="14"/>
      <c r="D34" s="14"/>
      <c r="E34" s="14"/>
      <c r="F34" s="14"/>
    </row>
    <row r="35" spans="1:6" x14ac:dyDescent="0.25">
      <c r="A35" s="13" t="s">
        <v>799</v>
      </c>
      <c r="B35" s="5" t="str">
        <f t="shared" si="0"/>
        <v>Sind_Ssi_Udd</v>
      </c>
      <c r="C35" s="15" t="s">
        <v>9</v>
      </c>
      <c r="D35" s="14"/>
      <c r="E35" s="15" t="s">
        <v>773</v>
      </c>
      <c r="F35" s="27">
        <v>9958</v>
      </c>
    </row>
    <row r="36" spans="1:6" x14ac:dyDescent="0.25">
      <c r="A36" s="14"/>
      <c r="C36" s="15"/>
      <c r="D36" s="14"/>
      <c r="E36" s="14"/>
      <c r="F36" s="14"/>
    </row>
    <row r="37" spans="1:6" x14ac:dyDescent="0.25">
      <c r="A37" s="13" t="s">
        <v>800</v>
      </c>
      <c r="B37" s="5" t="str">
        <f t="shared" si="0"/>
        <v>Sind_Ssi_Gev</v>
      </c>
      <c r="C37" s="15" t="s">
        <v>10</v>
      </c>
      <c r="D37" s="14"/>
      <c r="E37" s="15" t="s">
        <v>774</v>
      </c>
      <c r="F37" s="27">
        <v>40844</v>
      </c>
    </row>
    <row r="38" spans="1:6" x14ac:dyDescent="0.25">
      <c r="A38" s="14"/>
      <c r="C38" s="15"/>
      <c r="D38" s="14"/>
      <c r="E38" s="14"/>
      <c r="F38" s="14"/>
    </row>
    <row r="39" spans="1:6" x14ac:dyDescent="0.25">
      <c r="A39" s="13" t="s">
        <v>801</v>
      </c>
      <c r="B39" s="5" t="str">
        <f t="shared" si="0"/>
        <v>Sind_Ssi_Konj</v>
      </c>
      <c r="C39" s="15" t="s">
        <v>11</v>
      </c>
      <c r="D39" s="14"/>
      <c r="E39" s="15" t="s">
        <v>775</v>
      </c>
      <c r="F39" s="27">
        <v>18529</v>
      </c>
    </row>
    <row r="40" spans="1:6" x14ac:dyDescent="0.25">
      <c r="A40" s="14"/>
      <c r="C40" s="15"/>
      <c r="D40" s="14"/>
      <c r="E40" s="14"/>
      <c r="F40" s="14"/>
    </row>
    <row r="41" spans="1:6" x14ac:dyDescent="0.25">
      <c r="A41" s="13" t="s">
        <v>802</v>
      </c>
      <c r="B41" s="5" t="str">
        <f t="shared" si="0"/>
        <v>Sind_Ssi_SiTot</v>
      </c>
      <c r="C41" s="14"/>
      <c r="D41" s="14"/>
      <c r="E41" s="15" t="s">
        <v>776</v>
      </c>
      <c r="F41" s="27">
        <v>170067774</v>
      </c>
    </row>
    <row r="42" spans="1:6" x14ac:dyDescent="0.25">
      <c r="A42" s="30"/>
      <c r="C42" s="14"/>
      <c r="D42" s="14"/>
      <c r="E42" s="14"/>
      <c r="F42" s="30"/>
    </row>
    <row r="43" spans="1:6" x14ac:dyDescent="0.25">
      <c r="A43" s="30"/>
      <c r="C43" s="14"/>
      <c r="D43" s="14"/>
      <c r="E43" s="15" t="s">
        <v>777</v>
      </c>
      <c r="F43" s="30"/>
    </row>
    <row r="44" spans="1:6" x14ac:dyDescent="0.25">
      <c r="A44" s="13" t="s">
        <v>803</v>
      </c>
      <c r="B44" s="5" t="str">
        <f t="shared" si="0"/>
        <v>Sind_Ssi_DsiK</v>
      </c>
      <c r="C44" s="14"/>
      <c r="D44" s="14"/>
      <c r="E44" s="14" t="s">
        <v>778</v>
      </c>
      <c r="F44" s="27">
        <v>11181390</v>
      </c>
    </row>
    <row r="45" spans="1:6" x14ac:dyDescent="0.25">
      <c r="A45" s="13" t="s">
        <v>804</v>
      </c>
      <c r="B45" s="5" t="str">
        <f t="shared" si="0"/>
        <v>Sind_Ssi_DsiR</v>
      </c>
      <c r="C45" s="14"/>
      <c r="D45" s="14"/>
      <c r="E45" s="14" t="s">
        <v>779</v>
      </c>
      <c r="F45" s="27">
        <v>149257258</v>
      </c>
    </row>
    <row r="46" spans="1:6" x14ac:dyDescent="0.25">
      <c r="A46" s="13" t="s">
        <v>805</v>
      </c>
      <c r="B46" s="5" t="str">
        <f t="shared" si="0"/>
        <v>Sind_Ssi_DsiS</v>
      </c>
      <c r="C46" s="14"/>
      <c r="D46" s="14"/>
      <c r="E46" s="14" t="s">
        <v>780</v>
      </c>
      <c r="F46" s="27">
        <v>666754</v>
      </c>
    </row>
    <row r="47" spans="1:6" x14ac:dyDescent="0.25">
      <c r="A47" s="13" t="s">
        <v>896</v>
      </c>
      <c r="B47" s="5" t="str">
        <f t="shared" si="0"/>
        <v>Sind_Ssi_DsiA</v>
      </c>
      <c r="C47" s="14"/>
      <c r="D47" s="14"/>
      <c r="E47" s="14" t="s">
        <v>973</v>
      </c>
      <c r="F47" s="27">
        <v>35751253</v>
      </c>
    </row>
    <row r="48" spans="1:6" x14ac:dyDescent="0.25">
      <c r="A48" s="13" t="s">
        <v>806</v>
      </c>
      <c r="B48" s="5" t="str">
        <f t="shared" si="0"/>
        <v>Sind_Ssi_DsiB</v>
      </c>
      <c r="C48" s="14"/>
      <c r="D48" s="14"/>
      <c r="E48" s="14" t="s">
        <v>781</v>
      </c>
      <c r="F48" s="27">
        <v>854066</v>
      </c>
    </row>
    <row r="49" x14ac:dyDescent="0.25"/>
    <row r="50" hidden="1" x14ac:dyDescent="0.25"/>
  </sheetData>
  <sheetProtection password="BF77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7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0" style="5" hidden="1" customWidth="1"/>
    <col min="2" max="2" width="12.5703125" style="5" hidden="1" customWidth="1"/>
    <col min="3" max="3" width="12.7109375" style="5" hidden="1" customWidth="1"/>
    <col min="4" max="4" width="14.42578125" style="5" hidden="1" customWidth="1"/>
    <col min="5" max="5" width="9.140625" style="5" customWidth="1"/>
    <col min="6" max="6" width="69.85546875" style="5" customWidth="1"/>
    <col min="7" max="7" width="11" style="5" customWidth="1"/>
    <col min="8" max="8" width="10.7109375" style="5" customWidth="1"/>
    <col min="9" max="9" width="9.85546875" style="5" customWidth="1"/>
    <col min="10" max="10" width="7.85546875" style="5" customWidth="1"/>
    <col min="11" max="16384" width="9.140625" style="5" hidden="1"/>
  </cols>
  <sheetData>
    <row r="1" spans="1:9" x14ac:dyDescent="0.25">
      <c r="E1" s="142" t="s">
        <v>2028</v>
      </c>
      <c r="F1" s="142"/>
      <c r="G1" s="142"/>
    </row>
    <row r="2" spans="1:9" x14ac:dyDescent="0.25"/>
    <row r="3" spans="1:9" ht="23.25" x14ac:dyDescent="0.25">
      <c r="E3" s="141" t="s">
        <v>2009</v>
      </c>
      <c r="F3" s="143"/>
      <c r="G3" s="143"/>
      <c r="H3" s="72"/>
      <c r="I3" s="72"/>
    </row>
    <row r="4" spans="1:9" ht="14.25" customHeight="1" x14ac:dyDescent="0.25">
      <c r="E4" s="163" t="s">
        <v>974</v>
      </c>
      <c r="F4" s="164"/>
      <c r="G4" s="164"/>
      <c r="H4" s="164"/>
      <c r="I4" s="165"/>
    </row>
    <row r="5" spans="1:9" ht="27.75" customHeight="1" x14ac:dyDescent="0.25">
      <c r="A5" s="12" t="s">
        <v>31</v>
      </c>
      <c r="B5" s="13" t="s">
        <v>479</v>
      </c>
      <c r="C5" s="13" t="s">
        <v>491</v>
      </c>
      <c r="D5" s="13" t="s">
        <v>883</v>
      </c>
      <c r="E5" s="14"/>
      <c r="F5" s="15"/>
      <c r="G5" s="20" t="s">
        <v>904</v>
      </c>
      <c r="H5" s="20" t="s">
        <v>905</v>
      </c>
      <c r="I5" s="30" t="s">
        <v>884</v>
      </c>
    </row>
    <row r="6" spans="1:9" x14ac:dyDescent="0.25">
      <c r="A6" s="18" t="s">
        <v>487</v>
      </c>
      <c r="B6" s="5" t="str">
        <f>"Ssb_"&amp;$A6&amp;"_"&amp;B$5</f>
        <v>Ssb_KrP_Ind</v>
      </c>
      <c r="C6" s="5" t="str">
        <f t="shared" ref="C6:C9" si="0">"Ssb_"&amp;$A6&amp;"_"&amp;C$5</f>
        <v>Ssb_KrP_Udl</v>
      </c>
      <c r="E6" s="14"/>
      <c r="F6" s="15" t="s">
        <v>481</v>
      </c>
      <c r="G6" s="27">
        <v>775</v>
      </c>
      <c r="H6" s="27">
        <v>82</v>
      </c>
      <c r="I6" s="14"/>
    </row>
    <row r="7" spans="1:9" x14ac:dyDescent="0.25">
      <c r="A7" s="18" t="s">
        <v>488</v>
      </c>
      <c r="B7" s="5" t="str">
        <f t="shared" ref="B7:B9" si="1">"Ssb_"&amp;$A7&amp;"_"&amp;B$5</f>
        <v>Ssb_Ny_Ind</v>
      </c>
      <c r="C7" s="5" t="str">
        <f t="shared" si="0"/>
        <v>Ssb_Ny_Udl</v>
      </c>
      <c r="E7" s="14" t="s">
        <v>0</v>
      </c>
      <c r="F7" s="14" t="s">
        <v>482</v>
      </c>
      <c r="G7" s="27">
        <v>38</v>
      </c>
      <c r="H7" s="27">
        <v>39</v>
      </c>
      <c r="I7" s="14"/>
    </row>
    <row r="8" spans="1:9" x14ac:dyDescent="0.25">
      <c r="A8" s="18" t="s">
        <v>489</v>
      </c>
      <c r="B8" s="5" t="str">
        <f t="shared" si="1"/>
        <v>Ssb_Ned_Ind</v>
      </c>
      <c r="C8" s="5" t="str">
        <f t="shared" si="0"/>
        <v>Ssb_Ned_Udl</v>
      </c>
      <c r="E8" s="14" t="s">
        <v>1</v>
      </c>
      <c r="F8" s="14" t="s">
        <v>483</v>
      </c>
      <c r="G8" s="27">
        <v>17</v>
      </c>
      <c r="H8" s="27">
        <v>7</v>
      </c>
      <c r="I8" s="14"/>
    </row>
    <row r="9" spans="1:9" x14ac:dyDescent="0.25">
      <c r="A9" s="18" t="s">
        <v>490</v>
      </c>
      <c r="B9" s="5" t="str">
        <f t="shared" si="1"/>
        <v>Ssb_KrU_Ind</v>
      </c>
      <c r="C9" s="5" t="str">
        <f t="shared" si="0"/>
        <v>Ssb_KrU_Udl</v>
      </c>
      <c r="E9" s="14"/>
      <c r="F9" s="15" t="s">
        <v>484</v>
      </c>
      <c r="G9" s="27">
        <v>796</v>
      </c>
      <c r="H9" s="27">
        <v>114</v>
      </c>
      <c r="I9" s="14"/>
    </row>
    <row r="10" spans="1:9" x14ac:dyDescent="0.25">
      <c r="A10" s="18"/>
      <c r="E10" s="14"/>
      <c r="F10" s="14"/>
      <c r="G10" s="14"/>
      <c r="H10" s="14"/>
      <c r="I10" s="14"/>
    </row>
    <row r="11" spans="1:9" x14ac:dyDescent="0.25">
      <c r="A11" s="18"/>
      <c r="E11" s="14"/>
      <c r="F11" s="15" t="s">
        <v>485</v>
      </c>
      <c r="G11" s="14"/>
      <c r="H11" s="14"/>
      <c r="I11" s="14"/>
    </row>
    <row r="12" spans="1:9" x14ac:dyDescent="0.25">
      <c r="A12" s="18" t="s">
        <v>909</v>
      </c>
      <c r="D12" s="5" t="str">
        <f t="shared" ref="D12:D14" si="2">"Ssb_"&amp;$A12&amp;"_"&amp;D$5</f>
        <v>Ssb_BeK_Ant</v>
      </c>
      <c r="E12" s="14" t="s">
        <v>0</v>
      </c>
      <c r="F12" s="14" t="s">
        <v>486</v>
      </c>
      <c r="G12" s="14"/>
      <c r="H12" s="14"/>
      <c r="I12" s="27">
        <v>33232</v>
      </c>
    </row>
    <row r="13" spans="1:9" x14ac:dyDescent="0.25">
      <c r="A13" s="18" t="s">
        <v>910</v>
      </c>
      <c r="D13" s="5" t="str">
        <f t="shared" si="2"/>
        <v>Ssb_BeX_Ant</v>
      </c>
      <c r="E13" s="14" t="s">
        <v>1</v>
      </c>
      <c r="F13" s="14" t="s">
        <v>432</v>
      </c>
      <c r="G13" s="14"/>
      <c r="H13" s="14"/>
      <c r="I13" s="27">
        <v>242</v>
      </c>
    </row>
    <row r="14" spans="1:9" x14ac:dyDescent="0.25">
      <c r="A14" s="18" t="s">
        <v>911</v>
      </c>
      <c r="D14" s="5" t="str">
        <f t="shared" si="2"/>
        <v>Ssb_BeTot_Ant</v>
      </c>
      <c r="E14" s="14"/>
      <c r="F14" s="15" t="s">
        <v>214</v>
      </c>
      <c r="G14" s="14"/>
      <c r="H14" s="14"/>
      <c r="I14" s="27">
        <v>33474</v>
      </c>
    </row>
    <row r="15" spans="1:9" x14ac:dyDescent="0.25"/>
    <row r="16" spans="1:9" hidden="1" x14ac:dyDescent="0.25"/>
    <row r="17" hidden="1" x14ac:dyDescent="0.25"/>
  </sheetData>
  <sheetProtection password="BF77" sheet="1" objects="1" scenarios="1"/>
  <mergeCells count="3">
    <mergeCell ref="E3:G3"/>
    <mergeCell ref="E4:I4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M25"/>
  <sheetViews>
    <sheetView showGridLines="0" topLeftCell="F1" zoomScaleNormal="100" workbookViewId="0">
      <selection activeCell="H3" sqref="H3:L3"/>
    </sheetView>
  </sheetViews>
  <sheetFormatPr defaultColWidth="0" defaultRowHeight="15" customHeight="1" zeroHeight="1" x14ac:dyDescent="0.25"/>
  <cols>
    <col min="1" max="1" width="12.85546875" style="5" hidden="1" customWidth="1"/>
    <col min="2" max="3" width="16.5703125" style="5" hidden="1" customWidth="1"/>
    <col min="4" max="4" width="17.5703125" style="5" hidden="1" customWidth="1"/>
    <col min="5" max="5" width="17" style="5" hidden="1" customWidth="1"/>
    <col min="6" max="6" width="4.85546875" style="5" bestFit="1" customWidth="1"/>
    <col min="7" max="7" width="8.28515625" style="5" customWidth="1"/>
    <col min="8" max="8" width="39.28515625" style="5" bestFit="1" customWidth="1"/>
    <col min="9" max="9" width="20.7109375" style="5" bestFit="1" customWidth="1"/>
    <col min="10" max="10" width="22" style="5" bestFit="1" customWidth="1"/>
    <col min="11" max="11" width="22.140625" style="5" bestFit="1" customWidth="1"/>
    <col min="12" max="12" width="26.85546875" style="5" customWidth="1"/>
    <col min="13" max="13" width="9.140625" style="5" customWidth="1"/>
    <col min="14" max="16384" width="9.140625" style="5" hidden="1"/>
  </cols>
  <sheetData>
    <row r="1" spans="1:12" x14ac:dyDescent="0.25">
      <c r="F1" s="142" t="s">
        <v>2028</v>
      </c>
      <c r="G1" s="142"/>
      <c r="H1" s="142"/>
      <c r="I1" s="6"/>
    </row>
    <row r="2" spans="1:12" x14ac:dyDescent="0.25">
      <c r="F2" s="7"/>
      <c r="G2" s="7"/>
    </row>
    <row r="3" spans="1:12" x14ac:dyDescent="0.25">
      <c r="F3" s="171" t="s">
        <v>2097</v>
      </c>
      <c r="G3" s="171"/>
      <c r="H3" s="172" t="s">
        <v>2163</v>
      </c>
      <c r="I3" s="173"/>
      <c r="J3" s="173"/>
      <c r="K3" s="173"/>
      <c r="L3" s="174"/>
    </row>
    <row r="4" spans="1:12" x14ac:dyDescent="0.25">
      <c r="I4" s="8"/>
    </row>
    <row r="5" spans="1:12" ht="23.25" customHeight="1" x14ac:dyDescent="0.25">
      <c r="F5" s="169" t="s">
        <v>2084</v>
      </c>
      <c r="G5" s="170"/>
      <c r="H5" s="170"/>
      <c r="I5" s="170"/>
      <c r="J5" s="170"/>
      <c r="K5" s="170"/>
      <c r="L5" s="170"/>
    </row>
    <row r="6" spans="1:12" ht="14.25" customHeight="1" x14ac:dyDescent="0.25">
      <c r="F6" s="9"/>
      <c r="G6" s="10"/>
      <c r="H6" s="10"/>
      <c r="I6" s="10"/>
      <c r="J6" s="11"/>
      <c r="K6" s="11"/>
      <c r="L6" s="11"/>
    </row>
    <row r="7" spans="1:12" ht="27.75" customHeight="1" x14ac:dyDescent="0.25">
      <c r="A7" s="12" t="s">
        <v>31</v>
      </c>
      <c r="B7" s="13" t="s">
        <v>2089</v>
      </c>
      <c r="C7" s="13" t="s">
        <v>2090</v>
      </c>
      <c r="D7" s="13" t="s">
        <v>2091</v>
      </c>
      <c r="E7" s="13" t="s">
        <v>2092</v>
      </c>
      <c r="F7" s="14"/>
      <c r="G7" s="14"/>
      <c r="H7" s="15"/>
      <c r="I7" s="16" t="s">
        <v>2085</v>
      </c>
      <c r="J7" s="16" t="s">
        <v>2086</v>
      </c>
      <c r="K7" s="16" t="s">
        <v>2087</v>
      </c>
      <c r="L7" s="17" t="s">
        <v>2088</v>
      </c>
    </row>
    <row r="8" spans="1:12" x14ac:dyDescent="0.25">
      <c r="A8" s="18" t="s">
        <v>578</v>
      </c>
      <c r="B8" s="5" t="str">
        <f>"KbSb_"&amp;$A8&amp;"_"&amp;B$7</f>
        <v>KbSb_Off_OIV</v>
      </c>
      <c r="C8" s="5" t="str">
        <f t="shared" ref="C8:E8" si="0">"KbSb_"&amp;$A8&amp;"_"&amp;C$7</f>
        <v>KbSb_Off_VSv</v>
      </c>
      <c r="D8" s="5" t="str">
        <f t="shared" si="0"/>
        <v>KbSb_Off_FbSv</v>
      </c>
      <c r="E8" s="5" t="str">
        <f t="shared" si="0"/>
        <v>KbSb_Off_NoB</v>
      </c>
      <c r="F8" s="15" t="s">
        <v>0</v>
      </c>
      <c r="G8" s="14"/>
      <c r="H8" s="15" t="s">
        <v>665</v>
      </c>
      <c r="I8" s="19">
        <f>INDEX(Gruppetal,MATCH($H$3,Gruppeliste,0),MATCH(B8,Gruppevar,0))</f>
        <v>6807</v>
      </c>
      <c r="J8" s="19">
        <f>INDEX(Gruppetal,MATCH($H$3,Gruppeliste,0),MATCH(C8,Gruppevar,0))</f>
        <v>10938</v>
      </c>
      <c r="K8" s="19">
        <f>INDEX(Gruppetal,MATCH($H$3,Gruppeliste,0),MATCH(D8,Gruppevar,0))</f>
        <v>523328</v>
      </c>
      <c r="L8" s="19">
        <f>INDEX(Gruppetal,MATCH($H$3,Gruppeliste,0),MATCH(E8,Gruppevar,0))</f>
        <v>65144050</v>
      </c>
    </row>
    <row r="9" spans="1:12" x14ac:dyDescent="0.25">
      <c r="A9" s="18"/>
      <c r="F9" s="15" t="s">
        <v>1</v>
      </c>
      <c r="G9" s="14"/>
      <c r="H9" s="15" t="s">
        <v>561</v>
      </c>
      <c r="I9" s="15"/>
      <c r="J9" s="15"/>
      <c r="K9" s="15"/>
      <c r="L9" s="20"/>
    </row>
    <row r="10" spans="1:12" x14ac:dyDescent="0.25">
      <c r="A10" s="18" t="s">
        <v>669</v>
      </c>
      <c r="B10" s="5" t="str">
        <f t="shared" ref="B10:E20" si="1">"KbSb_"&amp;$A10&amp;"_"&amp;B$7</f>
        <v>KbSb_Land_OIV</v>
      </c>
      <c r="C10" s="5" t="str">
        <f t="shared" si="1"/>
        <v>KbSb_Land_VSv</v>
      </c>
      <c r="D10" s="5" t="str">
        <f t="shared" si="1"/>
        <v>KbSb_Land_FbSv</v>
      </c>
      <c r="E10" s="5" t="str">
        <f t="shared" si="1"/>
        <v>KbSb_Land_NoB</v>
      </c>
      <c r="F10" s="14"/>
      <c r="G10" s="14" t="s">
        <v>647</v>
      </c>
      <c r="H10" s="14" t="s">
        <v>668</v>
      </c>
      <c r="I10" s="19">
        <f t="shared" ref="I10:I22" si="2">INDEX(Gruppetal,MATCH($H$3,Gruppeliste,0),MATCH(B10,Gruppevar,0))</f>
        <v>18248317</v>
      </c>
      <c r="J10" s="19">
        <f t="shared" ref="J10:J22" si="3">INDEX(Gruppetal,MATCH($H$3,Gruppeliste,0),MATCH(C10,Gruppevar,0))</f>
        <v>6348856</v>
      </c>
      <c r="K10" s="19">
        <f t="shared" ref="K10:K22" si="4">INDEX(Gruppetal,MATCH($H$3,Gruppeliste,0),MATCH(D10,Gruppevar,0))</f>
        <v>19523022</v>
      </c>
      <c r="L10" s="19">
        <f t="shared" ref="L10:L22" si="5">INDEX(Gruppetal,MATCH($H$3,Gruppeliste,0),MATCH(E10,Gruppevar,0))</f>
        <v>47910459</v>
      </c>
    </row>
    <row r="11" spans="1:12" x14ac:dyDescent="0.25">
      <c r="A11" s="18" t="s">
        <v>670</v>
      </c>
      <c r="B11" s="5" t="str">
        <f t="shared" si="1"/>
        <v>KbSb_Indu_OIV</v>
      </c>
      <c r="C11" s="5" t="str">
        <f t="shared" si="1"/>
        <v>KbSb_Indu_VSv</v>
      </c>
      <c r="D11" s="5" t="str">
        <f t="shared" si="1"/>
        <v>KbSb_Indu_FbSv</v>
      </c>
      <c r="E11" s="5" t="str">
        <f t="shared" si="1"/>
        <v>KbSb_Indu_NoB</v>
      </c>
      <c r="F11" s="14"/>
      <c r="G11" s="14" t="s">
        <v>648</v>
      </c>
      <c r="H11" s="14" t="s">
        <v>678</v>
      </c>
      <c r="I11" s="19">
        <f t="shared" si="2"/>
        <v>7394730</v>
      </c>
      <c r="J11" s="19">
        <f t="shared" si="3"/>
        <v>1490728</v>
      </c>
      <c r="K11" s="19">
        <f t="shared" si="4"/>
        <v>9576234</v>
      </c>
      <c r="L11" s="19">
        <f t="shared" si="5"/>
        <v>215734100</v>
      </c>
    </row>
    <row r="12" spans="1:12" x14ac:dyDescent="0.25">
      <c r="A12" s="18" t="s">
        <v>671</v>
      </c>
      <c r="B12" s="5" t="str">
        <f t="shared" si="1"/>
        <v>KbSb_Nrg_OIV</v>
      </c>
      <c r="C12" s="5" t="str">
        <f t="shared" si="1"/>
        <v>KbSb_Nrg_VSv</v>
      </c>
      <c r="D12" s="5" t="str">
        <f t="shared" si="1"/>
        <v>KbSb_Nrg_FbSv</v>
      </c>
      <c r="E12" s="5" t="str">
        <f t="shared" si="1"/>
        <v>KbSb_Nrg_NoB</v>
      </c>
      <c r="F12" s="14"/>
      <c r="G12" s="14" t="s">
        <v>649</v>
      </c>
      <c r="H12" s="14" t="s">
        <v>657</v>
      </c>
      <c r="I12" s="19">
        <f t="shared" si="2"/>
        <v>1873379</v>
      </c>
      <c r="J12" s="19">
        <f t="shared" si="3"/>
        <v>507415</v>
      </c>
      <c r="K12" s="19">
        <f t="shared" si="4"/>
        <v>6002984</v>
      </c>
      <c r="L12" s="19">
        <f t="shared" si="5"/>
        <v>46009184</v>
      </c>
    </row>
    <row r="13" spans="1:12" x14ac:dyDescent="0.25">
      <c r="A13" s="18" t="s">
        <v>2093</v>
      </c>
      <c r="B13" s="5" t="str">
        <f t="shared" si="1"/>
        <v>KbSb_BA_OIV</v>
      </c>
      <c r="C13" s="5" t="str">
        <f t="shared" si="1"/>
        <v>KbSb_BA_VSv</v>
      </c>
      <c r="D13" s="5" t="str">
        <f t="shared" si="1"/>
        <v>KbSb_BA_FbSv</v>
      </c>
      <c r="E13" s="5" t="str">
        <f t="shared" si="1"/>
        <v>KbSb_BA_NoB</v>
      </c>
      <c r="F13" s="14"/>
      <c r="G13" s="14" t="s">
        <v>650</v>
      </c>
      <c r="H13" s="14" t="s">
        <v>658</v>
      </c>
      <c r="I13" s="19">
        <f t="shared" si="2"/>
        <v>2952892</v>
      </c>
      <c r="J13" s="19">
        <f t="shared" si="3"/>
        <v>1487079</v>
      </c>
      <c r="K13" s="19">
        <f t="shared" si="4"/>
        <v>14547299</v>
      </c>
      <c r="L13" s="19">
        <f t="shared" si="5"/>
        <v>46178235</v>
      </c>
    </row>
    <row r="14" spans="1:12" x14ac:dyDescent="0.25">
      <c r="A14" s="18" t="s">
        <v>672</v>
      </c>
      <c r="B14" s="5" t="str">
        <f t="shared" si="1"/>
        <v>KbSb_Hnd_OIV</v>
      </c>
      <c r="C14" s="5" t="str">
        <f t="shared" si="1"/>
        <v>KbSb_Hnd_VSv</v>
      </c>
      <c r="D14" s="5" t="str">
        <f t="shared" si="1"/>
        <v>KbSb_Hnd_FbSv</v>
      </c>
      <c r="E14" s="5" t="str">
        <f t="shared" si="1"/>
        <v>KbSb_Hnd_NoB</v>
      </c>
      <c r="F14" s="14"/>
      <c r="G14" s="14" t="s">
        <v>651</v>
      </c>
      <c r="H14" s="14" t="s">
        <v>659</v>
      </c>
      <c r="I14" s="19">
        <f t="shared" si="2"/>
        <v>5957542</v>
      </c>
      <c r="J14" s="19">
        <f t="shared" si="3"/>
        <v>2974175</v>
      </c>
      <c r="K14" s="19">
        <f t="shared" si="4"/>
        <v>25961576</v>
      </c>
      <c r="L14" s="19">
        <f t="shared" si="5"/>
        <v>116158621</v>
      </c>
    </row>
    <row r="15" spans="1:12" x14ac:dyDescent="0.25">
      <c r="A15" s="18" t="s">
        <v>2094</v>
      </c>
      <c r="B15" s="5" t="str">
        <f t="shared" si="1"/>
        <v>KbSb_Trans_OIV</v>
      </c>
      <c r="C15" s="5" t="str">
        <f t="shared" si="1"/>
        <v>KbSb_Trans_VSv</v>
      </c>
      <c r="D15" s="5" t="str">
        <f t="shared" si="1"/>
        <v>KbSb_Trans_FbSv</v>
      </c>
      <c r="E15" s="5" t="str">
        <f t="shared" si="1"/>
        <v>KbSb_Trans_NoB</v>
      </c>
      <c r="F15" s="14"/>
      <c r="G15" s="14" t="s">
        <v>652</v>
      </c>
      <c r="H15" s="14" t="s">
        <v>660</v>
      </c>
      <c r="I15" s="19">
        <f t="shared" si="2"/>
        <v>9825513</v>
      </c>
      <c r="J15" s="19">
        <f t="shared" si="3"/>
        <v>1696770</v>
      </c>
      <c r="K15" s="19">
        <f t="shared" si="4"/>
        <v>8827899</v>
      </c>
      <c r="L15" s="19">
        <f t="shared" si="5"/>
        <v>68239014</v>
      </c>
    </row>
    <row r="16" spans="1:12" x14ac:dyDescent="0.25">
      <c r="A16" s="18" t="s">
        <v>673</v>
      </c>
      <c r="B16" s="5" t="str">
        <f t="shared" si="1"/>
        <v>KbSb_Info_OIV</v>
      </c>
      <c r="C16" s="5" t="str">
        <f t="shared" si="1"/>
        <v>KbSb_Info_VSv</v>
      </c>
      <c r="D16" s="5" t="str">
        <f t="shared" si="1"/>
        <v>KbSb_Info_FbSv</v>
      </c>
      <c r="E16" s="5" t="str">
        <f t="shared" si="1"/>
        <v>KbSb_Info_NoB</v>
      </c>
      <c r="F16" s="14"/>
      <c r="G16" s="14" t="s">
        <v>653</v>
      </c>
      <c r="H16" s="14" t="s">
        <v>661</v>
      </c>
      <c r="I16" s="19">
        <f t="shared" si="2"/>
        <v>392006</v>
      </c>
      <c r="J16" s="19">
        <f t="shared" si="3"/>
        <v>253972</v>
      </c>
      <c r="K16" s="19">
        <f t="shared" si="4"/>
        <v>2435365</v>
      </c>
      <c r="L16" s="19">
        <f t="shared" si="5"/>
        <v>31064948</v>
      </c>
    </row>
    <row r="17" spans="1:12" x14ac:dyDescent="0.25">
      <c r="A17" s="18" t="s">
        <v>674</v>
      </c>
      <c r="B17" s="5" t="str">
        <f t="shared" si="1"/>
        <v>KbSb_Fin_OIV</v>
      </c>
      <c r="C17" s="5" t="str">
        <f t="shared" si="1"/>
        <v>KbSb_Fin_VSv</v>
      </c>
      <c r="D17" s="5" t="str">
        <f t="shared" si="1"/>
        <v>KbSb_Fin_FbSv</v>
      </c>
      <c r="E17" s="5" t="str">
        <f t="shared" si="1"/>
        <v>KbSb_Fin_NoB</v>
      </c>
      <c r="F17" s="14"/>
      <c r="G17" s="14" t="s">
        <v>654</v>
      </c>
      <c r="H17" s="14" t="s">
        <v>679</v>
      </c>
      <c r="I17" s="19">
        <f t="shared" si="2"/>
        <v>3522286</v>
      </c>
      <c r="J17" s="19">
        <f t="shared" si="3"/>
        <v>740823</v>
      </c>
      <c r="K17" s="19">
        <f t="shared" si="4"/>
        <v>30443060</v>
      </c>
      <c r="L17" s="19">
        <f t="shared" si="5"/>
        <v>177706032</v>
      </c>
    </row>
    <row r="18" spans="1:12" x14ac:dyDescent="0.25">
      <c r="A18" s="18" t="s">
        <v>2095</v>
      </c>
      <c r="B18" s="5" t="str">
        <f t="shared" si="1"/>
        <v>KbSb_Ejd_OIV</v>
      </c>
      <c r="C18" s="5" t="str">
        <f t="shared" si="1"/>
        <v>KbSb_Ejd_VSv</v>
      </c>
      <c r="D18" s="5" t="str">
        <f t="shared" si="1"/>
        <v>KbSb_Ejd_FbSv</v>
      </c>
      <c r="E18" s="5" t="str">
        <f t="shared" si="1"/>
        <v>KbSb_Ejd_NoB</v>
      </c>
      <c r="F18" s="14"/>
      <c r="G18" s="14" t="s">
        <v>655</v>
      </c>
      <c r="H18" s="14" t="s">
        <v>662</v>
      </c>
      <c r="I18" s="19">
        <f t="shared" si="2"/>
        <v>10967360</v>
      </c>
      <c r="J18" s="19">
        <f t="shared" si="3"/>
        <v>2702509</v>
      </c>
      <c r="K18" s="19">
        <f t="shared" si="4"/>
        <v>33338096</v>
      </c>
      <c r="L18" s="19">
        <f t="shared" si="5"/>
        <v>263817846</v>
      </c>
    </row>
    <row r="19" spans="1:12" x14ac:dyDescent="0.25">
      <c r="A19" s="18" t="s">
        <v>2096</v>
      </c>
      <c r="B19" s="5" t="str">
        <f t="shared" si="1"/>
        <v>KbSb_Ovr_OIV</v>
      </c>
      <c r="C19" s="5" t="str">
        <f t="shared" si="1"/>
        <v>KbSb_Ovr_VSv</v>
      </c>
      <c r="D19" s="5" t="str">
        <f t="shared" si="1"/>
        <v>KbSb_Ovr_FbSv</v>
      </c>
      <c r="E19" s="5" t="str">
        <f t="shared" si="1"/>
        <v>KbSb_Ovr_NoB</v>
      </c>
      <c r="F19" s="14"/>
      <c r="G19" s="14" t="s">
        <v>656</v>
      </c>
      <c r="H19" s="14" t="s">
        <v>680</v>
      </c>
      <c r="I19" s="19">
        <f t="shared" si="2"/>
        <v>5318050</v>
      </c>
      <c r="J19" s="19">
        <f t="shared" si="3"/>
        <v>2693191</v>
      </c>
      <c r="K19" s="19">
        <f t="shared" si="4"/>
        <v>18126714</v>
      </c>
      <c r="L19" s="19">
        <f t="shared" si="5"/>
        <v>104191863</v>
      </c>
    </row>
    <row r="20" spans="1:12" ht="15" customHeight="1" x14ac:dyDescent="0.25">
      <c r="A20" s="18" t="s">
        <v>675</v>
      </c>
      <c r="B20" s="5" t="str">
        <f t="shared" si="1"/>
        <v>KbSb_ErhTot_OIV</v>
      </c>
      <c r="C20" s="5" t="str">
        <f t="shared" si="1"/>
        <v>KbSb_ErhTot_VSv</v>
      </c>
      <c r="D20" s="5" t="str">
        <f t="shared" si="1"/>
        <v>KbSb_ErhTot_FbSv</v>
      </c>
      <c r="E20" s="5" t="str">
        <f t="shared" si="1"/>
        <v>KbSb_ErhTot_NoB</v>
      </c>
      <c r="F20" s="14"/>
      <c r="G20" s="14"/>
      <c r="H20" s="15" t="s">
        <v>663</v>
      </c>
      <c r="I20" s="19">
        <f t="shared" si="2"/>
        <v>66452072</v>
      </c>
      <c r="J20" s="19">
        <f t="shared" si="3"/>
        <v>20895528</v>
      </c>
      <c r="K20" s="19">
        <f t="shared" si="4"/>
        <v>168782250</v>
      </c>
      <c r="L20" s="19">
        <f t="shared" si="5"/>
        <v>1117010308</v>
      </c>
    </row>
    <row r="21" spans="1:12" ht="15" customHeight="1" x14ac:dyDescent="0.25">
      <c r="A21" s="18" t="s">
        <v>676</v>
      </c>
      <c r="B21" s="5" t="str">
        <f t="shared" ref="B21:E22" si="6">"KbSb_"&amp;$A21&amp;"_"&amp;B$7</f>
        <v>KbSb_Prv_OIV</v>
      </c>
      <c r="C21" s="5" t="str">
        <f t="shared" si="6"/>
        <v>KbSb_Prv_VSv</v>
      </c>
      <c r="D21" s="5" t="str">
        <f t="shared" si="6"/>
        <v>KbSb_Prv_FbSv</v>
      </c>
      <c r="E21" s="5" t="str">
        <f t="shared" si="6"/>
        <v>KbSb_Prv_NoB</v>
      </c>
      <c r="F21" s="15" t="s">
        <v>2</v>
      </c>
      <c r="G21" s="14"/>
      <c r="H21" s="15" t="s">
        <v>664</v>
      </c>
      <c r="I21" s="19">
        <f t="shared" si="2"/>
        <v>27522359</v>
      </c>
      <c r="J21" s="19">
        <f t="shared" si="3"/>
        <v>12538453</v>
      </c>
      <c r="K21" s="19">
        <f t="shared" si="4"/>
        <v>94390467</v>
      </c>
      <c r="L21" s="19">
        <f t="shared" si="5"/>
        <v>586390159</v>
      </c>
    </row>
    <row r="22" spans="1:12" ht="15" customHeight="1" x14ac:dyDescent="0.25">
      <c r="A22" s="18" t="s">
        <v>677</v>
      </c>
      <c r="B22" s="5" t="str">
        <f t="shared" si="6"/>
        <v>KbSb_Tot_OIV</v>
      </c>
      <c r="C22" s="5" t="str">
        <f t="shared" si="6"/>
        <v>KbSb_Tot_VSv</v>
      </c>
      <c r="D22" s="5" t="str">
        <f t="shared" si="6"/>
        <v>KbSb_Tot_FbSv</v>
      </c>
      <c r="E22" s="5" t="str">
        <f t="shared" si="6"/>
        <v>KbSb_Tot_NoB</v>
      </c>
      <c r="F22" s="15" t="s">
        <v>681</v>
      </c>
      <c r="G22" s="14"/>
      <c r="H22" s="15" t="s">
        <v>214</v>
      </c>
      <c r="I22" s="19">
        <f t="shared" si="2"/>
        <v>93981234</v>
      </c>
      <c r="J22" s="19">
        <f t="shared" si="3"/>
        <v>33444915</v>
      </c>
      <c r="K22" s="19">
        <f t="shared" si="4"/>
        <v>263696045</v>
      </c>
      <c r="L22" s="19">
        <f t="shared" si="5"/>
        <v>1768544515</v>
      </c>
    </row>
    <row r="23" spans="1:12" x14ac:dyDescent="0.25"/>
    <row r="24" spans="1:12" hidden="1" x14ac:dyDescent="0.25"/>
    <row r="25" spans="1:12" ht="15" hidden="1" customHeight="1" x14ac:dyDescent="0.25"/>
  </sheetData>
  <sheetProtection password="BF77" sheet="1" objects="1" scenarios="1"/>
  <mergeCells count="4">
    <mergeCell ref="F1:H1"/>
    <mergeCell ref="F5:L5"/>
    <mergeCell ref="F3:G3"/>
    <mergeCell ref="H3:L3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gruppetal'!$A$2:$A$5</xm:f>
          </x14:formula1>
          <xm:sqref>H3:L3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3.7109375" style="5" hidden="1" customWidth="1"/>
    <col min="3" max="3" width="4" style="5" bestFit="1" customWidth="1"/>
    <col min="4" max="4" width="74.85546875" style="5" customWidth="1"/>
    <col min="5" max="5" width="14.710937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ht="23.25" x14ac:dyDescent="0.25">
      <c r="C3" s="141" t="s">
        <v>1554</v>
      </c>
      <c r="D3" s="141"/>
      <c r="E3" s="141"/>
    </row>
    <row r="4" spans="1:5" ht="33.75" customHeight="1" x14ac:dyDescent="0.25">
      <c r="A4" s="12" t="s">
        <v>31</v>
      </c>
      <c r="B4" s="23" t="s">
        <v>37</v>
      </c>
      <c r="C4" s="24"/>
      <c r="D4" s="25"/>
      <c r="E4" s="26" t="s">
        <v>977</v>
      </c>
    </row>
    <row r="5" spans="1:5" x14ac:dyDescent="0.25">
      <c r="A5" s="18" t="s">
        <v>32</v>
      </c>
      <c r="B5" s="5" t="str">
        <f t="shared" ref="B5:B22" si="0">"Res_"&amp;A5&amp;"_"&amp;$B$4</f>
        <v>Res_Rind_RY</v>
      </c>
      <c r="C5" s="14" t="s">
        <v>0</v>
      </c>
      <c r="D5" s="14" t="s">
        <v>14</v>
      </c>
      <c r="E5" s="27">
        <v>151362</v>
      </c>
    </row>
    <row r="6" spans="1:5" x14ac:dyDescent="0.25">
      <c r="A6" s="18" t="s">
        <v>33</v>
      </c>
      <c r="B6" s="5" t="str">
        <f t="shared" si="0"/>
        <v>Res_Rudg_RY</v>
      </c>
      <c r="C6" s="14" t="s">
        <v>1</v>
      </c>
      <c r="D6" s="14" t="s">
        <v>15</v>
      </c>
      <c r="E6" s="27">
        <v>10386</v>
      </c>
    </row>
    <row r="7" spans="1:5" x14ac:dyDescent="0.25">
      <c r="A7" s="18" t="s">
        <v>820</v>
      </c>
      <c r="B7" s="5" t="str">
        <f t="shared" si="0"/>
        <v>Res_TotR_RY</v>
      </c>
      <c r="C7" s="14"/>
      <c r="D7" s="15" t="s">
        <v>16</v>
      </c>
      <c r="E7" s="27">
        <v>140975</v>
      </c>
    </row>
    <row r="8" spans="1:5" x14ac:dyDescent="0.25">
      <c r="A8" s="18" t="s">
        <v>34</v>
      </c>
      <c r="B8" s="5" t="str">
        <f t="shared" si="0"/>
        <v>Res_UdAk_RY</v>
      </c>
      <c r="C8" s="14" t="s">
        <v>2</v>
      </c>
      <c r="D8" s="14" t="s">
        <v>17</v>
      </c>
      <c r="E8" s="27">
        <v>2019</v>
      </c>
    </row>
    <row r="9" spans="1:5" x14ac:dyDescent="0.25">
      <c r="A9" s="18" t="s">
        <v>821</v>
      </c>
      <c r="B9" s="5" t="str">
        <f t="shared" si="0"/>
        <v>Res_GPi_RY</v>
      </c>
      <c r="C9" s="14" t="s">
        <v>3</v>
      </c>
      <c r="D9" s="14" t="s">
        <v>18</v>
      </c>
      <c r="E9" s="27">
        <v>202944</v>
      </c>
    </row>
    <row r="10" spans="1:5" x14ac:dyDescent="0.25">
      <c r="A10" s="18" t="s">
        <v>822</v>
      </c>
      <c r="B10" s="5" t="str">
        <f t="shared" si="0"/>
        <v>Res_GPu_RY</v>
      </c>
      <c r="C10" s="14" t="s">
        <v>4</v>
      </c>
      <c r="D10" s="14" t="s">
        <v>19</v>
      </c>
      <c r="E10" s="27">
        <v>24489</v>
      </c>
    </row>
    <row r="11" spans="1:5" x14ac:dyDescent="0.25">
      <c r="A11" s="18" t="s">
        <v>823</v>
      </c>
      <c r="B11" s="5" t="str">
        <f t="shared" si="0"/>
        <v>Res_RGTot_RY</v>
      </c>
      <c r="C11" s="14"/>
      <c r="D11" s="15" t="s">
        <v>20</v>
      </c>
      <c r="E11" s="27">
        <v>321448</v>
      </c>
    </row>
    <row r="12" spans="1:5" x14ac:dyDescent="0.25">
      <c r="A12" s="18" t="s">
        <v>35</v>
      </c>
      <c r="B12" s="5" t="str">
        <f t="shared" si="0"/>
        <v>Res_Kreg_RY</v>
      </c>
      <c r="C12" s="14" t="s">
        <v>5</v>
      </c>
      <c r="D12" s="14" t="s">
        <v>21</v>
      </c>
      <c r="E12" s="27">
        <v>-5562</v>
      </c>
    </row>
    <row r="13" spans="1:5" x14ac:dyDescent="0.25">
      <c r="A13" s="18" t="s">
        <v>824</v>
      </c>
      <c r="B13" s="5" t="str">
        <f t="shared" si="0"/>
        <v>Res_Xdi_RY</v>
      </c>
      <c r="C13" s="14" t="s">
        <v>6</v>
      </c>
      <c r="D13" s="14" t="s">
        <v>22</v>
      </c>
      <c r="E13" s="27">
        <v>6267</v>
      </c>
    </row>
    <row r="14" spans="1:5" x14ac:dyDescent="0.25">
      <c r="A14" s="18" t="s">
        <v>825</v>
      </c>
      <c r="B14" s="5" t="str">
        <f t="shared" si="0"/>
        <v>Res_UPa_RY</v>
      </c>
      <c r="C14" s="14" t="s">
        <v>7</v>
      </c>
      <c r="D14" s="14" t="s">
        <v>23</v>
      </c>
      <c r="E14" s="27">
        <v>288565</v>
      </c>
    </row>
    <row r="15" spans="1:5" x14ac:dyDescent="0.25">
      <c r="A15" s="18" t="s">
        <v>36</v>
      </c>
      <c r="B15" s="5" t="str">
        <f t="shared" si="0"/>
        <v>Res_ImMa_RY</v>
      </c>
      <c r="C15" s="14" t="s">
        <v>8</v>
      </c>
      <c r="D15" s="14" t="s">
        <v>24</v>
      </c>
      <c r="E15" s="27">
        <v>6808</v>
      </c>
    </row>
    <row r="16" spans="1:5" x14ac:dyDescent="0.25">
      <c r="A16" s="18" t="s">
        <v>826</v>
      </c>
      <c r="B16" s="5" t="str">
        <f t="shared" si="0"/>
        <v>Res_Xdu_RY</v>
      </c>
      <c r="C16" s="14" t="s">
        <v>9</v>
      </c>
      <c r="D16" s="14" t="s">
        <v>25</v>
      </c>
      <c r="E16" s="27">
        <v>741</v>
      </c>
    </row>
    <row r="17" spans="1:5" x14ac:dyDescent="0.25">
      <c r="A17" s="18" t="s">
        <v>827</v>
      </c>
      <c r="B17" s="5" t="str">
        <f t="shared" si="0"/>
        <v>Res_UGn_RY</v>
      </c>
      <c r="C17" s="14" t="s">
        <v>10</v>
      </c>
      <c r="D17" s="14" t="s">
        <v>26</v>
      </c>
      <c r="E17" s="27">
        <v>-10814</v>
      </c>
    </row>
    <row r="18" spans="1:5" x14ac:dyDescent="0.25">
      <c r="A18" s="18" t="s">
        <v>828</v>
      </c>
      <c r="B18" s="5" t="str">
        <f t="shared" si="0"/>
        <v>Res_Rat_RY</v>
      </c>
      <c r="C18" s="14" t="s">
        <v>11</v>
      </c>
      <c r="D18" s="14" t="s">
        <v>27</v>
      </c>
      <c r="E18" s="27">
        <v>0</v>
      </c>
    </row>
    <row r="19" spans="1:5" x14ac:dyDescent="0.25">
      <c r="A19" s="18" t="s">
        <v>829</v>
      </c>
      <c r="B19" s="5" t="str">
        <f t="shared" si="0"/>
        <v>Res_Raa_RY</v>
      </c>
      <c r="C19" s="14" t="s">
        <v>12</v>
      </c>
      <c r="D19" s="14" t="s">
        <v>28</v>
      </c>
      <c r="E19" s="27">
        <v>0</v>
      </c>
    </row>
    <row r="20" spans="1:5" x14ac:dyDescent="0.25">
      <c r="A20" s="18" t="s">
        <v>830</v>
      </c>
      <c r="B20" s="5" t="str">
        <f t="shared" si="0"/>
        <v>Res_RfS_RY</v>
      </c>
      <c r="C20" s="14"/>
      <c r="D20" s="15" t="s">
        <v>29</v>
      </c>
      <c r="E20" s="27">
        <v>36849</v>
      </c>
    </row>
    <row r="21" spans="1:5" x14ac:dyDescent="0.25">
      <c r="A21" s="18" t="s">
        <v>30</v>
      </c>
      <c r="B21" s="5" t="str">
        <f t="shared" si="0"/>
        <v>Res_Skat_RY</v>
      </c>
      <c r="C21" s="14" t="s">
        <v>13</v>
      </c>
      <c r="D21" s="14" t="s">
        <v>30</v>
      </c>
      <c r="E21" s="27">
        <v>6999</v>
      </c>
    </row>
    <row r="22" spans="1:5" x14ac:dyDescent="0.25">
      <c r="A22" s="18" t="s">
        <v>831</v>
      </c>
      <c r="B22" s="5" t="str">
        <f t="shared" si="0"/>
        <v>Res_RP_RY</v>
      </c>
      <c r="C22" s="14"/>
      <c r="D22" s="15" t="s">
        <v>519</v>
      </c>
      <c r="E22" s="27">
        <v>29851</v>
      </c>
    </row>
    <row r="23" spans="1:5" x14ac:dyDescent="0.25"/>
    <row r="24" spans="1:5" hidden="1" x14ac:dyDescent="0.25"/>
  </sheetData>
  <sheetProtection password="BF77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7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5.5703125" style="5" hidden="1" customWidth="1"/>
    <col min="3" max="3" width="4" style="5" bestFit="1" customWidth="1"/>
    <col min="4" max="4" width="5.140625" style="5" bestFit="1" customWidth="1"/>
    <col min="5" max="5" width="90.140625" style="5" bestFit="1" customWidth="1"/>
    <col min="6" max="6" width="19.28515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x14ac:dyDescent="0.25"/>
    <row r="3" spans="1:6" ht="23.25" x14ac:dyDescent="0.25">
      <c r="C3" s="143" t="s">
        <v>1556</v>
      </c>
      <c r="D3" s="143"/>
      <c r="E3" s="143"/>
      <c r="F3" s="143"/>
    </row>
    <row r="4" spans="1:6" ht="25.5" x14ac:dyDescent="0.25">
      <c r="C4" s="14"/>
      <c r="D4" s="14"/>
      <c r="E4" s="15"/>
      <c r="F4" s="20" t="s">
        <v>897</v>
      </c>
    </row>
    <row r="5" spans="1:6" x14ac:dyDescent="0.25">
      <c r="A5" s="29" t="s">
        <v>31</v>
      </c>
      <c r="B5" s="18" t="s">
        <v>104</v>
      </c>
      <c r="C5" s="14"/>
      <c r="D5" s="14"/>
      <c r="E5" s="15" t="s">
        <v>43</v>
      </c>
      <c r="F5" s="20"/>
    </row>
    <row r="6" spans="1:6" x14ac:dyDescent="0.25">
      <c r="A6" s="23" t="s">
        <v>832</v>
      </c>
      <c r="B6" s="5" t="str">
        <f t="shared" ref="B6:B27" si="0">"Bal_"&amp;$B$5&amp;"_"&amp;A6</f>
        <v>Bal_BO_Akac</v>
      </c>
      <c r="C6" s="14" t="s">
        <v>0</v>
      </c>
      <c r="D6" s="14"/>
      <c r="E6" s="14" t="s">
        <v>44</v>
      </c>
      <c r="F6" s="27">
        <v>689482</v>
      </c>
    </row>
    <row r="7" spans="1:6" x14ac:dyDescent="0.25">
      <c r="A7" s="23" t="s">
        <v>833</v>
      </c>
      <c r="B7" s="5" t="str">
        <f t="shared" si="0"/>
        <v>Bal_BO_Agb</v>
      </c>
      <c r="C7" s="14" t="s">
        <v>1</v>
      </c>
      <c r="D7" s="14"/>
      <c r="E7" s="14" t="s">
        <v>45</v>
      </c>
      <c r="F7" s="27">
        <v>0</v>
      </c>
    </row>
    <row r="8" spans="1:6" x14ac:dyDescent="0.25">
      <c r="A8" s="23" t="s">
        <v>461</v>
      </c>
      <c r="B8" s="5" t="str">
        <f t="shared" si="0"/>
        <v>Bal_BO_Atkc</v>
      </c>
      <c r="C8" s="14" t="s">
        <v>2</v>
      </c>
      <c r="D8" s="14"/>
      <c r="E8" s="14" t="s">
        <v>46</v>
      </c>
      <c r="F8" s="27">
        <v>466852</v>
      </c>
    </row>
    <row r="9" spans="1:6" x14ac:dyDescent="0.25">
      <c r="A9" s="23" t="s">
        <v>462</v>
      </c>
      <c r="B9" s="5" t="str">
        <f t="shared" si="0"/>
        <v>Bal_BO_Autd</v>
      </c>
      <c r="C9" s="14" t="s">
        <v>3</v>
      </c>
      <c r="D9" s="14"/>
      <c r="E9" s="14" t="s">
        <v>47</v>
      </c>
      <c r="F9" s="27">
        <v>0</v>
      </c>
    </row>
    <row r="10" spans="1:6" x14ac:dyDescent="0.25">
      <c r="A10" s="23" t="s">
        <v>463</v>
      </c>
      <c r="B10" s="5" t="str">
        <f t="shared" si="0"/>
        <v>Bal_BO_Auta</v>
      </c>
      <c r="C10" s="14" t="s">
        <v>4</v>
      </c>
      <c r="D10" s="14"/>
      <c r="E10" s="14" t="s">
        <v>48</v>
      </c>
      <c r="F10" s="27">
        <v>2468049</v>
      </c>
    </row>
    <row r="11" spans="1:6" x14ac:dyDescent="0.25">
      <c r="A11" s="23" t="s">
        <v>464</v>
      </c>
      <c r="B11" s="5" t="str">
        <f t="shared" si="0"/>
        <v>Bal_BO_Aod</v>
      </c>
      <c r="C11" s="14" t="s">
        <v>5</v>
      </c>
      <c r="D11" s="14"/>
      <c r="E11" s="14" t="s">
        <v>49</v>
      </c>
      <c r="F11" s="27">
        <v>1904347</v>
      </c>
    </row>
    <row r="12" spans="1:6" x14ac:dyDescent="0.25">
      <c r="A12" s="23" t="s">
        <v>465</v>
      </c>
      <c r="B12" s="5" t="str">
        <f t="shared" si="0"/>
        <v>Bal_BO_Aoa</v>
      </c>
      <c r="C12" s="14" t="s">
        <v>6</v>
      </c>
      <c r="D12" s="14"/>
      <c r="E12" s="14" t="s">
        <v>50</v>
      </c>
      <c r="F12" s="27">
        <v>0</v>
      </c>
    </row>
    <row r="13" spans="1:6" x14ac:dyDescent="0.25">
      <c r="A13" s="23" t="s">
        <v>834</v>
      </c>
      <c r="B13" s="5" t="str">
        <f t="shared" si="0"/>
        <v>Bal_BO_Aak</v>
      </c>
      <c r="C13" s="14" t="s">
        <v>7</v>
      </c>
      <c r="D13" s="14"/>
      <c r="E13" s="14" t="s">
        <v>51</v>
      </c>
      <c r="F13" s="27">
        <v>180905</v>
      </c>
    </row>
    <row r="14" spans="1:6" x14ac:dyDescent="0.25">
      <c r="A14" s="23" t="s">
        <v>835</v>
      </c>
      <c r="B14" s="5" t="str">
        <f t="shared" si="0"/>
        <v>Bal_BO_Akav</v>
      </c>
      <c r="C14" s="14" t="s">
        <v>8</v>
      </c>
      <c r="D14" s="14"/>
      <c r="E14" s="14" t="s">
        <v>52</v>
      </c>
      <c r="F14" s="27">
        <v>0</v>
      </c>
    </row>
    <row r="15" spans="1:6" x14ac:dyDescent="0.25">
      <c r="A15" s="23" t="s">
        <v>836</v>
      </c>
      <c r="B15" s="5" t="str">
        <f t="shared" si="0"/>
        <v>Bal_BO_Aktv</v>
      </c>
      <c r="C15" s="14" t="s">
        <v>9</v>
      </c>
      <c r="D15" s="14"/>
      <c r="E15" s="14" t="s">
        <v>53</v>
      </c>
      <c r="F15" s="27">
        <v>150</v>
      </c>
    </row>
    <row r="16" spans="1:6" x14ac:dyDescent="0.25">
      <c r="A16" s="23" t="s">
        <v>837</v>
      </c>
      <c r="B16" s="5" t="str">
        <f t="shared" si="0"/>
        <v>Bal_BO_Aatp</v>
      </c>
      <c r="C16" s="14" t="s">
        <v>10</v>
      </c>
      <c r="D16" s="14"/>
      <c r="E16" s="14" t="s">
        <v>54</v>
      </c>
      <c r="F16" s="27">
        <v>160913</v>
      </c>
    </row>
    <row r="17" spans="1:6" x14ac:dyDescent="0.25">
      <c r="A17" s="23" t="s">
        <v>838</v>
      </c>
      <c r="B17" s="5" t="str">
        <f t="shared" si="0"/>
        <v>Bal_BO_Aia</v>
      </c>
      <c r="C17" s="14" t="s">
        <v>11</v>
      </c>
      <c r="D17" s="14"/>
      <c r="E17" s="14" t="s">
        <v>55</v>
      </c>
      <c r="F17" s="27">
        <v>7148</v>
      </c>
    </row>
    <row r="18" spans="1:6" x14ac:dyDescent="0.25">
      <c r="A18" s="23" t="s">
        <v>939</v>
      </c>
      <c r="B18" s="5" t="str">
        <f t="shared" si="0"/>
        <v>Bal_BO_AgbTot</v>
      </c>
      <c r="C18" s="14" t="s">
        <v>12</v>
      </c>
      <c r="D18" s="14"/>
      <c r="E18" s="14" t="s">
        <v>56</v>
      </c>
      <c r="F18" s="27">
        <v>55747</v>
      </c>
    </row>
    <row r="19" spans="1:6" x14ac:dyDescent="0.25">
      <c r="A19" s="23" t="s">
        <v>839</v>
      </c>
      <c r="B19" s="5" t="str">
        <f t="shared" si="0"/>
        <v>Bal_BO_Aie</v>
      </c>
      <c r="C19" s="14"/>
      <c r="D19" s="14" t="s">
        <v>913</v>
      </c>
      <c r="E19" s="14" t="s">
        <v>57</v>
      </c>
      <c r="F19" s="27">
        <v>3048</v>
      </c>
    </row>
    <row r="20" spans="1:6" x14ac:dyDescent="0.25">
      <c r="A20" s="23" t="s">
        <v>840</v>
      </c>
      <c r="B20" s="5" t="str">
        <f t="shared" si="0"/>
        <v>Bal_BO_Ade</v>
      </c>
      <c r="C20" s="14"/>
      <c r="D20" s="14" t="s">
        <v>914</v>
      </c>
      <c r="E20" s="14" t="s">
        <v>58</v>
      </c>
      <c r="F20" s="27">
        <v>52698</v>
      </c>
    </row>
    <row r="21" spans="1:6" x14ac:dyDescent="0.25">
      <c r="A21" s="23" t="s">
        <v>841</v>
      </c>
      <c r="B21" s="5" t="str">
        <f t="shared" si="0"/>
        <v>Bal_BO_Axma</v>
      </c>
      <c r="C21" s="14" t="s">
        <v>13</v>
      </c>
      <c r="D21" s="14"/>
      <c r="E21" s="14" t="s">
        <v>59</v>
      </c>
      <c r="F21" s="27">
        <v>11153</v>
      </c>
    </row>
    <row r="22" spans="1:6" x14ac:dyDescent="0.25">
      <c r="A22" s="23" t="s">
        <v>842</v>
      </c>
      <c r="B22" s="5" t="str">
        <f t="shared" si="0"/>
        <v>Bal_BO_Aas</v>
      </c>
      <c r="C22" s="14" t="s">
        <v>38</v>
      </c>
      <c r="D22" s="14"/>
      <c r="E22" s="14" t="s">
        <v>60</v>
      </c>
      <c r="F22" s="27">
        <v>13650</v>
      </c>
    </row>
    <row r="23" spans="1:6" x14ac:dyDescent="0.25">
      <c r="A23" s="23" t="s">
        <v>845</v>
      </c>
      <c r="B23" s="5" t="str">
        <f t="shared" si="0"/>
        <v>Bal_BO_Aus</v>
      </c>
      <c r="C23" s="14" t="s">
        <v>39</v>
      </c>
      <c r="D23" s="14"/>
      <c r="E23" s="14" t="s">
        <v>61</v>
      </c>
      <c r="F23" s="27">
        <v>2847</v>
      </c>
    </row>
    <row r="24" spans="1:6" x14ac:dyDescent="0.25">
      <c r="A24" s="23" t="s">
        <v>843</v>
      </c>
      <c r="B24" s="5" t="str">
        <f t="shared" si="0"/>
        <v>Bal_BO_Aamb</v>
      </c>
      <c r="C24" s="14" t="s">
        <v>40</v>
      </c>
      <c r="D24" s="14"/>
      <c r="E24" s="14" t="s">
        <v>62</v>
      </c>
      <c r="F24" s="27">
        <v>158</v>
      </c>
    </row>
    <row r="25" spans="1:6" x14ac:dyDescent="0.25">
      <c r="A25" s="23" t="s">
        <v>844</v>
      </c>
      <c r="B25" s="5" t="str">
        <f t="shared" si="0"/>
        <v>Bal_BO_Axa</v>
      </c>
      <c r="C25" s="14" t="s">
        <v>41</v>
      </c>
      <c r="D25" s="14"/>
      <c r="E25" s="14" t="s">
        <v>63</v>
      </c>
      <c r="F25" s="27">
        <v>76758</v>
      </c>
    </row>
    <row r="26" spans="1:6" x14ac:dyDescent="0.25">
      <c r="A26" s="23" t="s">
        <v>846</v>
      </c>
      <c r="B26" s="5" t="str">
        <f t="shared" si="0"/>
        <v>Bal_BO_Apap</v>
      </c>
      <c r="C26" s="14" t="s">
        <v>42</v>
      </c>
      <c r="D26" s="14"/>
      <c r="E26" s="14" t="s">
        <v>64</v>
      </c>
      <c r="F26" s="27">
        <v>12969</v>
      </c>
    </row>
    <row r="27" spans="1:6" x14ac:dyDescent="0.25">
      <c r="A27" s="23" t="s">
        <v>466</v>
      </c>
      <c r="B27" s="5" t="str">
        <f t="shared" si="0"/>
        <v>Bal_BO_ATot</v>
      </c>
      <c r="C27" s="14"/>
      <c r="D27" s="14"/>
      <c r="E27" s="15" t="s">
        <v>65</v>
      </c>
      <c r="F27" s="27">
        <v>6051132</v>
      </c>
    </row>
    <row r="28" spans="1:6" x14ac:dyDescent="0.25">
      <c r="A28" s="30"/>
      <c r="C28" s="14"/>
      <c r="D28" s="14"/>
      <c r="E28" s="14"/>
      <c r="F28" s="30"/>
    </row>
    <row r="29" spans="1:6" x14ac:dyDescent="0.25">
      <c r="A29" s="30"/>
      <c r="C29" s="14"/>
      <c r="D29" s="14"/>
      <c r="E29" s="15" t="s">
        <v>66</v>
      </c>
      <c r="F29" s="30"/>
    </row>
    <row r="30" spans="1:6" x14ac:dyDescent="0.25">
      <c r="A30" s="30"/>
      <c r="C30" s="14"/>
      <c r="D30" s="14"/>
      <c r="E30" s="14"/>
      <c r="F30" s="30"/>
    </row>
    <row r="31" spans="1:6" x14ac:dyDescent="0.25">
      <c r="A31" s="30"/>
      <c r="C31" s="14"/>
      <c r="D31" s="14"/>
      <c r="E31" s="15" t="s">
        <v>67</v>
      </c>
      <c r="F31" s="30"/>
    </row>
    <row r="32" spans="1:6" x14ac:dyDescent="0.25">
      <c r="A32" s="23" t="s">
        <v>848</v>
      </c>
      <c r="B32" s="5" t="str">
        <f t="shared" ref="B32:B42" si="1">"Bal_"&amp;$B$5&amp;"_"&amp;A32</f>
        <v>Bal_BO_PGkc</v>
      </c>
      <c r="C32" s="14" t="s">
        <v>0</v>
      </c>
      <c r="D32" s="14"/>
      <c r="E32" s="14" t="s">
        <v>68</v>
      </c>
      <c r="F32" s="27">
        <v>136509</v>
      </c>
    </row>
    <row r="33" spans="1:6" x14ac:dyDescent="0.25">
      <c r="A33" s="23" t="s">
        <v>849</v>
      </c>
      <c r="B33" s="5" t="str">
        <f t="shared" si="1"/>
        <v>Bal_BO_PGiag</v>
      </c>
      <c r="C33" s="14" t="s">
        <v>1</v>
      </c>
      <c r="D33" s="14"/>
      <c r="E33" s="14" t="s">
        <v>69</v>
      </c>
      <c r="F33" s="27">
        <v>4575938</v>
      </c>
    </row>
    <row r="34" spans="1:6" x14ac:dyDescent="0.25">
      <c r="A34" s="23" t="s">
        <v>850</v>
      </c>
      <c r="B34" s="5" t="str">
        <f t="shared" si="1"/>
        <v>Bal_BO_PGip</v>
      </c>
      <c r="C34" s="14" t="s">
        <v>2</v>
      </c>
      <c r="D34" s="14"/>
      <c r="E34" s="14" t="s">
        <v>70</v>
      </c>
      <c r="F34" s="27">
        <v>160913</v>
      </c>
    </row>
    <row r="35" spans="1:6" x14ac:dyDescent="0.25">
      <c r="A35" s="23" t="s">
        <v>851</v>
      </c>
      <c r="B35" s="5" t="str">
        <f t="shared" si="1"/>
        <v>Bal_BO_PGuod</v>
      </c>
      <c r="C35" s="14" t="s">
        <v>3</v>
      </c>
      <c r="D35" s="14"/>
      <c r="E35" s="14" t="s">
        <v>71</v>
      </c>
      <c r="F35" s="27">
        <v>0</v>
      </c>
    </row>
    <row r="36" spans="1:6" x14ac:dyDescent="0.25">
      <c r="A36" s="23" t="s">
        <v>852</v>
      </c>
      <c r="B36" s="5" t="str">
        <f t="shared" si="1"/>
        <v>Bal_BO_PGuoa</v>
      </c>
      <c r="C36" s="14" t="s">
        <v>4</v>
      </c>
      <c r="D36" s="14"/>
      <c r="E36" s="14" t="s">
        <v>72</v>
      </c>
      <c r="F36" s="27">
        <v>0</v>
      </c>
    </row>
    <row r="37" spans="1:6" x14ac:dyDescent="0.25">
      <c r="A37" s="23" t="s">
        <v>853</v>
      </c>
      <c r="B37" s="5" t="str">
        <f t="shared" si="1"/>
        <v>Bal_BO_PGxfd</v>
      </c>
      <c r="C37" s="14" t="s">
        <v>5</v>
      </c>
      <c r="D37" s="14"/>
      <c r="E37" s="14" t="s">
        <v>73</v>
      </c>
      <c r="F37" s="27">
        <v>0</v>
      </c>
    </row>
    <row r="38" spans="1:6" x14ac:dyDescent="0.25">
      <c r="A38" s="23" t="s">
        <v>854</v>
      </c>
      <c r="B38" s="5" t="str">
        <f t="shared" si="1"/>
        <v>Bal_BO_PGas</v>
      </c>
      <c r="C38" s="14" t="s">
        <v>6</v>
      </c>
      <c r="D38" s="14"/>
      <c r="E38" s="14" t="s">
        <v>74</v>
      </c>
      <c r="F38" s="27">
        <v>227</v>
      </c>
    </row>
    <row r="39" spans="1:6" x14ac:dyDescent="0.25">
      <c r="A39" s="23" t="s">
        <v>855</v>
      </c>
      <c r="B39" s="5" t="str">
        <f t="shared" si="1"/>
        <v>Bal_BO_PGmof</v>
      </c>
      <c r="C39" s="14" t="s">
        <v>7</v>
      </c>
      <c r="D39" s="14"/>
      <c r="E39" s="14" t="s">
        <v>75</v>
      </c>
      <c r="F39" s="27">
        <v>0</v>
      </c>
    </row>
    <row r="40" spans="1:6" x14ac:dyDescent="0.25">
      <c r="A40" s="23" t="s">
        <v>856</v>
      </c>
      <c r="B40" s="5" t="str">
        <f t="shared" si="1"/>
        <v>Bal_BO_PGxap</v>
      </c>
      <c r="C40" s="14" t="s">
        <v>8</v>
      </c>
      <c r="D40" s="14"/>
      <c r="E40" s="14" t="s">
        <v>76</v>
      </c>
      <c r="F40" s="27">
        <v>133585</v>
      </c>
    </row>
    <row r="41" spans="1:6" x14ac:dyDescent="0.25">
      <c r="A41" s="23" t="s">
        <v>857</v>
      </c>
      <c r="B41" s="5" t="str">
        <f t="shared" si="1"/>
        <v>Bal_BO_PGpaf</v>
      </c>
      <c r="C41" s="14" t="s">
        <v>9</v>
      </c>
      <c r="D41" s="14"/>
      <c r="E41" s="14" t="s">
        <v>64</v>
      </c>
      <c r="F41" s="27">
        <v>4341</v>
      </c>
    </row>
    <row r="42" spans="1:6" x14ac:dyDescent="0.25">
      <c r="A42" s="23" t="s">
        <v>858</v>
      </c>
      <c r="B42" s="5" t="str">
        <f t="shared" si="1"/>
        <v>Bal_BO_PGTot</v>
      </c>
      <c r="C42" s="14"/>
      <c r="D42" s="14"/>
      <c r="E42" s="15" t="s">
        <v>77</v>
      </c>
      <c r="F42" s="27">
        <v>5011512</v>
      </c>
    </row>
    <row r="43" spans="1:6" x14ac:dyDescent="0.25">
      <c r="A43" s="30"/>
      <c r="C43" s="14"/>
      <c r="D43" s="14"/>
      <c r="E43" s="14"/>
      <c r="F43" s="30"/>
    </row>
    <row r="44" spans="1:6" x14ac:dyDescent="0.25">
      <c r="A44" s="30"/>
      <c r="C44" s="14"/>
      <c r="D44" s="14"/>
      <c r="E44" s="15" t="s">
        <v>78</v>
      </c>
      <c r="F44" s="30"/>
    </row>
    <row r="45" spans="1:6" x14ac:dyDescent="0.25">
      <c r="A45" s="23" t="s">
        <v>859</v>
      </c>
      <c r="B45" s="5" t="str">
        <f t="shared" ref="B45:B50" si="2">"Bal_"&amp;$B$5&amp;"_"&amp;A45</f>
        <v>Bal_BO_PHpf</v>
      </c>
      <c r="C45" s="14" t="s">
        <v>10</v>
      </c>
      <c r="D45" s="14"/>
      <c r="E45" s="14" t="s">
        <v>79</v>
      </c>
      <c r="F45" s="27">
        <v>2534</v>
      </c>
    </row>
    <row r="46" spans="1:6" x14ac:dyDescent="0.25">
      <c r="A46" s="23" t="s">
        <v>860</v>
      </c>
      <c r="B46" s="5" t="str">
        <f t="shared" si="2"/>
        <v>Bal_BO_PHus</v>
      </c>
      <c r="C46" s="14" t="s">
        <v>11</v>
      </c>
      <c r="D46" s="14"/>
      <c r="E46" s="14" t="s">
        <v>80</v>
      </c>
      <c r="F46" s="27">
        <v>4143</v>
      </c>
    </row>
    <row r="47" spans="1:6" x14ac:dyDescent="0.25">
      <c r="A47" s="23" t="s">
        <v>861</v>
      </c>
      <c r="B47" s="5" t="str">
        <f t="shared" si="2"/>
        <v>Bal_BO_PHrs</v>
      </c>
      <c r="C47" s="14" t="s">
        <v>12</v>
      </c>
      <c r="D47" s="14"/>
      <c r="E47" s="14" t="s">
        <v>81</v>
      </c>
      <c r="F47" s="27">
        <v>0</v>
      </c>
    </row>
    <row r="48" spans="1:6" x14ac:dyDescent="0.25">
      <c r="A48" s="23" t="s">
        <v>862</v>
      </c>
      <c r="B48" s="5" t="str">
        <f t="shared" si="2"/>
        <v>Bal_BO_PHtg</v>
      </c>
      <c r="C48" s="14" t="s">
        <v>13</v>
      </c>
      <c r="D48" s="14"/>
      <c r="E48" s="14" t="s">
        <v>82</v>
      </c>
      <c r="F48" s="27">
        <v>1636</v>
      </c>
    </row>
    <row r="49" spans="1:6" x14ac:dyDescent="0.25">
      <c r="A49" s="23" t="s">
        <v>863</v>
      </c>
      <c r="B49" s="5" t="str">
        <f t="shared" si="2"/>
        <v>Bal_BO_PHxf</v>
      </c>
      <c r="C49" s="14" t="s">
        <v>38</v>
      </c>
      <c r="D49" s="14"/>
      <c r="E49" s="14" t="s">
        <v>83</v>
      </c>
      <c r="F49" s="27">
        <v>1472</v>
      </c>
    </row>
    <row r="50" spans="1:6" x14ac:dyDescent="0.25">
      <c r="A50" s="23" t="s">
        <v>864</v>
      </c>
      <c r="B50" s="5" t="str">
        <f t="shared" si="2"/>
        <v>Bal_BO_PHTot</v>
      </c>
      <c r="C50" s="14"/>
      <c r="D50" s="14"/>
      <c r="E50" s="15" t="s">
        <v>84</v>
      </c>
      <c r="F50" s="27">
        <v>9786</v>
      </c>
    </row>
    <row r="51" spans="1:6" x14ac:dyDescent="0.25">
      <c r="A51" s="30"/>
      <c r="C51" s="14"/>
      <c r="D51" s="14"/>
      <c r="E51" s="14"/>
      <c r="F51" s="30"/>
    </row>
    <row r="52" spans="1:6" x14ac:dyDescent="0.25">
      <c r="A52" s="30"/>
      <c r="C52" s="14"/>
      <c r="D52" s="14"/>
      <c r="E52" s="15" t="s">
        <v>85</v>
      </c>
      <c r="F52" s="30"/>
    </row>
    <row r="53" spans="1:6" x14ac:dyDescent="0.25">
      <c r="A53" s="23" t="s">
        <v>847</v>
      </c>
      <c r="B53" s="5" t="str">
        <f>"Bal_"&amp;$B$5&amp;"_"&amp;A53</f>
        <v>Bal_BO_Pek</v>
      </c>
      <c r="C53" s="14" t="s">
        <v>39</v>
      </c>
      <c r="D53" s="14"/>
      <c r="E53" s="14" t="s">
        <v>85</v>
      </c>
      <c r="F53" s="27">
        <v>11776</v>
      </c>
    </row>
    <row r="54" spans="1:6" x14ac:dyDescent="0.25">
      <c r="A54" s="30"/>
      <c r="C54" s="14"/>
      <c r="D54" s="14"/>
      <c r="E54" s="14"/>
      <c r="F54" s="30"/>
    </row>
    <row r="55" spans="1:6" x14ac:dyDescent="0.25">
      <c r="A55" s="30"/>
      <c r="C55" s="14"/>
      <c r="D55" s="14"/>
      <c r="E55" s="15" t="s">
        <v>86</v>
      </c>
      <c r="F55" s="30"/>
    </row>
    <row r="56" spans="1:6" x14ac:dyDescent="0.25">
      <c r="A56" s="23" t="s">
        <v>865</v>
      </c>
      <c r="B56" s="5" t="str">
        <f t="shared" ref="B56:B71" si="3">"Bal_"&amp;$B$5&amp;"_"&amp;A56</f>
        <v>Bal_BO_PEaag</v>
      </c>
      <c r="C56" s="14" t="s">
        <v>40</v>
      </c>
      <c r="D56" s="14"/>
      <c r="E56" s="14" t="s">
        <v>87</v>
      </c>
      <c r="F56" s="27">
        <v>395235</v>
      </c>
    </row>
    <row r="57" spans="1:6" x14ac:dyDescent="0.25">
      <c r="A57" s="23" t="s">
        <v>866</v>
      </c>
      <c r="B57" s="5" t="str">
        <f t="shared" si="3"/>
        <v>Bal_BO_PEoe</v>
      </c>
      <c r="C57" s="14" t="s">
        <v>41</v>
      </c>
      <c r="D57" s="14"/>
      <c r="E57" s="14" t="s">
        <v>88</v>
      </c>
      <c r="F57" s="27">
        <v>0</v>
      </c>
    </row>
    <row r="58" spans="1:6" x14ac:dyDescent="0.25">
      <c r="A58" s="23" t="s">
        <v>867</v>
      </c>
      <c r="B58" s="5" t="str">
        <f t="shared" si="3"/>
        <v>Bal_BO_PEav</v>
      </c>
      <c r="C58" s="14" t="s">
        <v>42</v>
      </c>
      <c r="D58" s="14"/>
      <c r="E58" s="14" t="s">
        <v>89</v>
      </c>
      <c r="F58" s="27">
        <v>-138</v>
      </c>
    </row>
    <row r="59" spans="1:6" x14ac:dyDescent="0.25">
      <c r="A59" s="23" t="s">
        <v>868</v>
      </c>
      <c r="B59" s="5" t="str">
        <f t="shared" si="3"/>
        <v>Bal_BO_PEo</v>
      </c>
      <c r="C59" s="14"/>
      <c r="D59" s="14" t="s">
        <v>915</v>
      </c>
      <c r="E59" s="14" t="s">
        <v>90</v>
      </c>
      <c r="F59" s="27">
        <v>389</v>
      </c>
    </row>
    <row r="60" spans="1:6" x14ac:dyDescent="0.25">
      <c r="A60" s="23" t="s">
        <v>869</v>
      </c>
      <c r="B60" s="5" t="str">
        <f t="shared" si="3"/>
        <v>Bal_BO_PEavu</v>
      </c>
      <c r="C60" s="14"/>
      <c r="D60" s="14" t="s">
        <v>916</v>
      </c>
      <c r="E60" s="14" t="s">
        <v>91</v>
      </c>
      <c r="F60" s="27">
        <v>0</v>
      </c>
    </row>
    <row r="61" spans="1:6" x14ac:dyDescent="0.25">
      <c r="A61" s="23" t="s">
        <v>870</v>
      </c>
      <c r="B61" s="5" t="str">
        <f t="shared" si="3"/>
        <v>Bal_BO_PEavs</v>
      </c>
      <c r="C61" s="14"/>
      <c r="D61" s="14" t="s">
        <v>917</v>
      </c>
      <c r="E61" s="14" t="s">
        <v>92</v>
      </c>
      <c r="F61" s="27">
        <v>-527</v>
      </c>
    </row>
    <row r="62" spans="1:6" x14ac:dyDescent="0.25">
      <c r="A62" s="23" t="s">
        <v>871</v>
      </c>
      <c r="B62" s="5" t="str">
        <f t="shared" si="3"/>
        <v>Bal_BO_PEavo</v>
      </c>
      <c r="C62" s="14"/>
      <c r="D62" s="14" t="s">
        <v>918</v>
      </c>
      <c r="E62" s="14" t="s">
        <v>93</v>
      </c>
      <c r="F62" s="27">
        <v>0</v>
      </c>
    </row>
    <row r="63" spans="1:6" x14ac:dyDescent="0.25">
      <c r="A63" s="23" t="s">
        <v>872</v>
      </c>
      <c r="B63" s="5" t="str">
        <f t="shared" si="3"/>
        <v>Bal_BO_PExv</v>
      </c>
      <c r="C63" s="14"/>
      <c r="D63" s="14" t="s">
        <v>919</v>
      </c>
      <c r="E63" s="14" t="s">
        <v>94</v>
      </c>
      <c r="F63" s="27">
        <v>0</v>
      </c>
    </row>
    <row r="64" spans="1:6" x14ac:dyDescent="0.25">
      <c r="A64" s="23" t="s">
        <v>873</v>
      </c>
      <c r="B64" s="5" t="str">
        <f t="shared" si="3"/>
        <v>Bal_BO_PExr</v>
      </c>
      <c r="C64" s="14" t="s">
        <v>102</v>
      </c>
      <c r="D64" s="14"/>
      <c r="E64" s="14" t="s">
        <v>95</v>
      </c>
      <c r="F64" s="27">
        <v>68950</v>
      </c>
    </row>
    <row r="65" spans="1:6" x14ac:dyDescent="0.25">
      <c r="A65" s="23" t="s">
        <v>874</v>
      </c>
      <c r="B65" s="5" t="str">
        <f t="shared" si="3"/>
        <v>Bal_BO_PElr</v>
      </c>
      <c r="C65" s="14"/>
      <c r="D65" s="14" t="s">
        <v>920</v>
      </c>
      <c r="E65" s="14" t="s">
        <v>110</v>
      </c>
      <c r="F65" s="27">
        <v>0</v>
      </c>
    </row>
    <row r="66" spans="1:6" x14ac:dyDescent="0.25">
      <c r="A66" s="23" t="s">
        <v>875</v>
      </c>
      <c r="B66" s="5" t="str">
        <f t="shared" si="3"/>
        <v>Bal_BO_PEvr</v>
      </c>
      <c r="C66" s="14"/>
      <c r="D66" s="14" t="s">
        <v>921</v>
      </c>
      <c r="E66" s="14" t="s">
        <v>96</v>
      </c>
      <c r="F66" s="27">
        <v>0</v>
      </c>
    </row>
    <row r="67" spans="1:6" x14ac:dyDescent="0.25">
      <c r="A67" s="23" t="s">
        <v>876</v>
      </c>
      <c r="B67" s="5" t="str">
        <f t="shared" si="3"/>
        <v>Bal_BO_PErs</v>
      </c>
      <c r="C67" s="14"/>
      <c r="D67" s="14" t="s">
        <v>922</v>
      </c>
      <c r="E67" s="14" t="s">
        <v>97</v>
      </c>
      <c r="F67" s="27">
        <v>0</v>
      </c>
    </row>
    <row r="68" spans="1:6" x14ac:dyDescent="0.25">
      <c r="A68" s="23" t="s">
        <v>877</v>
      </c>
      <c r="B68" s="5" t="str">
        <f t="shared" si="3"/>
        <v>Bal_BO_PExs</v>
      </c>
      <c r="C68" s="14"/>
      <c r="D68" s="14" t="s">
        <v>923</v>
      </c>
      <c r="E68" s="14" t="s">
        <v>98</v>
      </c>
      <c r="F68" s="27">
        <v>68950</v>
      </c>
    </row>
    <row r="69" spans="1:6" x14ac:dyDescent="0.25">
      <c r="A69" s="23" t="s">
        <v>878</v>
      </c>
      <c r="B69" s="5" t="str">
        <f t="shared" si="3"/>
        <v>Bal_BO_PEou</v>
      </c>
      <c r="C69" s="14" t="s">
        <v>103</v>
      </c>
      <c r="D69" s="14"/>
      <c r="E69" s="14" t="s">
        <v>99</v>
      </c>
      <c r="F69" s="27">
        <v>554013</v>
      </c>
    </row>
    <row r="70" spans="1:6" x14ac:dyDescent="0.25">
      <c r="A70" s="23" t="s">
        <v>879</v>
      </c>
      <c r="B70" s="5" t="str">
        <f t="shared" si="3"/>
        <v>Bal_BO_PEekTot</v>
      </c>
      <c r="C70" s="14"/>
      <c r="D70" s="14"/>
      <c r="E70" s="15" t="s">
        <v>100</v>
      </c>
      <c r="F70" s="27">
        <v>1018059</v>
      </c>
    </row>
    <row r="71" spans="1:6" x14ac:dyDescent="0.25">
      <c r="A71" s="23" t="s">
        <v>470</v>
      </c>
      <c r="B71" s="5" t="str">
        <f t="shared" si="3"/>
        <v>Bal_BO_PTot</v>
      </c>
      <c r="C71" s="14"/>
      <c r="D71" s="14"/>
      <c r="E71" s="15" t="s">
        <v>101</v>
      </c>
      <c r="F71" s="27">
        <v>6051132</v>
      </c>
    </row>
    <row r="72" spans="1:6" x14ac:dyDescent="0.25"/>
    <row r="73" spans="1:6" hidden="1" x14ac:dyDescent="0.25"/>
  </sheetData>
  <sheetProtection password="BF77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9.85546875" style="5" hidden="1" customWidth="1"/>
    <col min="3" max="3" width="4.7109375" style="5" bestFit="1" customWidth="1"/>
    <col min="4" max="4" width="68.5703125" style="5" customWidth="1"/>
    <col min="5" max="5" width="12.1406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ht="23.25" x14ac:dyDescent="0.25">
      <c r="C3" s="141" t="s">
        <v>1555</v>
      </c>
      <c r="D3" s="141"/>
      <c r="E3" s="141"/>
    </row>
    <row r="4" spans="1:5" ht="25.5" x14ac:dyDescent="0.25">
      <c r="A4" s="29" t="s">
        <v>31</v>
      </c>
      <c r="B4" s="18" t="s">
        <v>433</v>
      </c>
      <c r="C4" s="31"/>
      <c r="D4" s="32"/>
      <c r="E4" s="20" t="s">
        <v>818</v>
      </c>
    </row>
    <row r="5" spans="1:5" x14ac:dyDescent="0.25">
      <c r="A5" s="29"/>
      <c r="B5" s="18"/>
      <c r="C5" s="31"/>
      <c r="D5" s="33" t="s">
        <v>417</v>
      </c>
      <c r="E5" s="20"/>
    </row>
    <row r="6" spans="1:5" x14ac:dyDescent="0.25">
      <c r="A6" s="23" t="s">
        <v>434</v>
      </c>
      <c r="B6" s="5" t="str">
        <f>"NoEf_"&amp;$B$4&amp;"_"&amp;A6</f>
        <v>NoEf_Evf_EvFg</v>
      </c>
      <c r="C6" s="31" t="s">
        <v>419</v>
      </c>
      <c r="D6" s="31" t="s">
        <v>422</v>
      </c>
      <c r="E6" s="27">
        <v>229634</v>
      </c>
    </row>
    <row r="7" spans="1:5" x14ac:dyDescent="0.25">
      <c r="A7" s="23" t="s">
        <v>435</v>
      </c>
      <c r="B7" s="5" t="str">
        <f t="shared" ref="B7:B16" si="0">"NoEf_"&amp;$B$4&amp;"_"&amp;A7</f>
        <v>NoEf_Evf_EvTR</v>
      </c>
      <c r="C7" s="31" t="s">
        <v>418</v>
      </c>
      <c r="D7" s="31" t="s">
        <v>423</v>
      </c>
      <c r="E7" s="27">
        <v>287021</v>
      </c>
    </row>
    <row r="8" spans="1:5" x14ac:dyDescent="0.25">
      <c r="A8" s="23" t="s">
        <v>436</v>
      </c>
      <c r="B8" s="5" t="str">
        <f t="shared" si="0"/>
        <v>NoEf_Evf_EvTK</v>
      </c>
      <c r="C8" s="31" t="s">
        <v>420</v>
      </c>
      <c r="D8" s="31" t="s">
        <v>424</v>
      </c>
      <c r="E8" s="27">
        <v>69763</v>
      </c>
    </row>
    <row r="9" spans="1:5" x14ac:dyDescent="0.25">
      <c r="A9" s="23" t="s">
        <v>437</v>
      </c>
      <c r="B9" s="5" t="str">
        <f t="shared" si="0"/>
        <v>NoEf_Evf_EvX</v>
      </c>
      <c r="C9" s="31" t="s">
        <v>421</v>
      </c>
      <c r="D9" s="31" t="s">
        <v>425</v>
      </c>
      <c r="E9" s="27">
        <v>186867</v>
      </c>
    </row>
    <row r="10" spans="1:5" x14ac:dyDescent="0.25">
      <c r="A10" s="23" t="s">
        <v>438</v>
      </c>
      <c r="B10" s="5" t="str">
        <f t="shared" si="0"/>
        <v>NoEf_Evf_EvTot</v>
      </c>
      <c r="C10" s="31"/>
      <c r="D10" s="33" t="s">
        <v>214</v>
      </c>
      <c r="E10" s="27">
        <v>773287</v>
      </c>
    </row>
    <row r="11" spans="1:5" x14ac:dyDescent="0.25">
      <c r="A11" s="20"/>
      <c r="C11" s="31"/>
      <c r="D11" s="31"/>
      <c r="E11" s="20"/>
    </row>
    <row r="12" spans="1:5" x14ac:dyDescent="0.25">
      <c r="A12" s="20"/>
      <c r="C12" s="31"/>
      <c r="D12" s="33" t="s">
        <v>426</v>
      </c>
      <c r="E12" s="20"/>
    </row>
    <row r="13" spans="1:5" x14ac:dyDescent="0.25">
      <c r="A13" s="23" t="s">
        <v>439</v>
      </c>
      <c r="B13" s="5" t="str">
        <f t="shared" si="0"/>
        <v>NoEf_Evf_XFAuk</v>
      </c>
      <c r="C13" s="31" t="s">
        <v>427</v>
      </c>
      <c r="D13" s="31" t="s">
        <v>430</v>
      </c>
      <c r="E13" s="27">
        <v>6863</v>
      </c>
    </row>
    <row r="14" spans="1:5" x14ac:dyDescent="0.25">
      <c r="A14" s="23" t="s">
        <v>440</v>
      </c>
      <c r="B14" s="5" t="str">
        <f t="shared" si="0"/>
        <v>NoEf_Evf_XFAust</v>
      </c>
      <c r="C14" s="31" t="s">
        <v>428</v>
      </c>
      <c r="D14" s="31" t="s">
        <v>431</v>
      </c>
      <c r="E14" s="27">
        <v>0</v>
      </c>
    </row>
    <row r="15" spans="1:5" x14ac:dyDescent="0.25">
      <c r="A15" s="23" t="s">
        <v>441</v>
      </c>
      <c r="B15" s="5" t="str">
        <f t="shared" si="0"/>
        <v>NoEf_Evf_XFAX</v>
      </c>
      <c r="C15" s="31" t="s">
        <v>429</v>
      </c>
      <c r="D15" s="31" t="s">
        <v>432</v>
      </c>
      <c r="E15" s="27">
        <v>23743</v>
      </c>
    </row>
    <row r="16" spans="1:5" x14ac:dyDescent="0.25">
      <c r="A16" s="23" t="s">
        <v>442</v>
      </c>
      <c r="B16" s="5" t="str">
        <f t="shared" si="0"/>
        <v>NoEf_Evf_XFATot</v>
      </c>
      <c r="C16" s="31"/>
      <c r="D16" s="33" t="s">
        <v>214</v>
      </c>
      <c r="E16" s="27">
        <v>30606</v>
      </c>
    </row>
    <row r="17" spans="3:5" x14ac:dyDescent="0.25">
      <c r="C17" s="34"/>
      <c r="D17" s="35"/>
      <c r="E17" s="36"/>
    </row>
    <row r="18" spans="3:5" hidden="1" x14ac:dyDescent="0.25">
      <c r="C18" s="34"/>
      <c r="D18" s="34"/>
      <c r="E18" s="37"/>
    </row>
    <row r="19" spans="3:5" hidden="1" x14ac:dyDescent="0.25">
      <c r="C19" s="34"/>
      <c r="D19" s="34"/>
      <c r="E19" s="37"/>
    </row>
    <row r="20" spans="3:5" hidden="1" x14ac:dyDescent="0.25">
      <c r="C20" s="34"/>
      <c r="D20" s="34"/>
      <c r="E20" s="37"/>
    </row>
    <row r="21" spans="3:5" hidden="1" x14ac:dyDescent="0.25">
      <c r="C21" s="34"/>
      <c r="D21" s="34"/>
      <c r="E21" s="37"/>
    </row>
    <row r="22" spans="3:5" hidden="1" x14ac:dyDescent="0.25"/>
    <row r="23" spans="3:5" hidden="1" x14ac:dyDescent="0.25"/>
    <row r="24" spans="3:5" hidden="1" x14ac:dyDescent="0.25"/>
  </sheetData>
  <sheetProtection password="BF77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5" hidden="1" customWidth="1"/>
    <col min="2" max="2" width="13.7109375" style="5" hidden="1" customWidth="1"/>
    <col min="3" max="3" width="12.5703125" style="5" bestFit="1" customWidth="1"/>
    <col min="4" max="4" width="66.85546875" style="5" customWidth="1"/>
    <col min="5" max="5" width="16.57031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x14ac:dyDescent="0.25">
      <c r="C3" s="21" t="s">
        <v>1949</v>
      </c>
      <c r="D3" s="175" t="s">
        <v>2055</v>
      </c>
      <c r="E3" s="175"/>
    </row>
    <row r="4" spans="1:5" x14ac:dyDescent="0.25">
      <c r="C4" s="22" t="s">
        <v>1948</v>
      </c>
      <c r="D4" s="176">
        <f>INDEX(Gr13Data,MATCH($D$3,Gr13Navn,0),MATCH(C4,Gr13Var,0))</f>
        <v>5301</v>
      </c>
      <c r="E4" s="176"/>
    </row>
    <row r="5" spans="1:5" x14ac:dyDescent="0.25"/>
    <row r="6" spans="1:5" ht="23.25" x14ac:dyDescent="0.25">
      <c r="C6" s="141" t="s">
        <v>1950</v>
      </c>
      <c r="D6" s="141"/>
      <c r="E6" s="141"/>
    </row>
    <row r="7" spans="1:5" ht="33.75" customHeight="1" x14ac:dyDescent="0.25">
      <c r="A7" s="12" t="s">
        <v>31</v>
      </c>
      <c r="B7" s="23" t="s">
        <v>37</v>
      </c>
      <c r="C7" s="24"/>
      <c r="D7" s="25"/>
      <c r="E7" s="26" t="s">
        <v>977</v>
      </c>
    </row>
    <row r="8" spans="1:5" x14ac:dyDescent="0.25">
      <c r="A8" s="18" t="s">
        <v>32</v>
      </c>
      <c r="B8" s="5" t="str">
        <f t="shared" ref="B8:B25" si="0">"Res_"&amp;A8&amp;"_"&amp;$B$7</f>
        <v>Res_Rind_RY</v>
      </c>
      <c r="C8" s="14" t="s">
        <v>0</v>
      </c>
      <c r="D8" s="14" t="s">
        <v>14</v>
      </c>
      <c r="E8" s="27">
        <f t="shared" ref="E8:E25" si="1">INDEX(Gr13Data,MATCH($D$3,Gr13Navn,0),MATCH(B8,Gr13Var,0))</f>
        <v>1060577</v>
      </c>
    </row>
    <row r="9" spans="1:5" x14ac:dyDescent="0.25">
      <c r="A9" s="18" t="s">
        <v>33</v>
      </c>
      <c r="B9" s="5" t="str">
        <f t="shared" si="0"/>
        <v>Res_Rudg_RY</v>
      </c>
      <c r="C9" s="14" t="s">
        <v>1</v>
      </c>
      <c r="D9" s="14" t="s">
        <v>15</v>
      </c>
      <c r="E9" s="27">
        <f t="shared" si="1"/>
        <v>57677</v>
      </c>
    </row>
    <row r="10" spans="1:5" x14ac:dyDescent="0.25">
      <c r="A10" s="18" t="s">
        <v>820</v>
      </c>
      <c r="B10" s="5" t="str">
        <f t="shared" si="0"/>
        <v>Res_TotR_RY</v>
      </c>
      <c r="C10" s="14"/>
      <c r="D10" s="15" t="s">
        <v>16</v>
      </c>
      <c r="E10" s="27">
        <f t="shared" si="1"/>
        <v>1002900</v>
      </c>
    </row>
    <row r="11" spans="1:5" x14ac:dyDescent="0.25">
      <c r="A11" s="18" t="s">
        <v>34</v>
      </c>
      <c r="B11" s="5" t="str">
        <f t="shared" si="0"/>
        <v>Res_UdAk_RY</v>
      </c>
      <c r="C11" s="14" t="s">
        <v>2</v>
      </c>
      <c r="D11" s="14" t="s">
        <v>17</v>
      </c>
      <c r="E11" s="27">
        <f t="shared" si="1"/>
        <v>60258</v>
      </c>
    </row>
    <row r="12" spans="1:5" x14ac:dyDescent="0.25">
      <c r="A12" s="18" t="s">
        <v>821</v>
      </c>
      <c r="B12" s="5" t="str">
        <f t="shared" si="0"/>
        <v>Res_GPi_RY</v>
      </c>
      <c r="C12" s="14" t="s">
        <v>3</v>
      </c>
      <c r="D12" s="14" t="s">
        <v>18</v>
      </c>
      <c r="E12" s="27">
        <f t="shared" si="1"/>
        <v>611771</v>
      </c>
    </row>
    <row r="13" spans="1:5" x14ac:dyDescent="0.25">
      <c r="A13" s="18" t="s">
        <v>822</v>
      </c>
      <c r="B13" s="5" t="str">
        <f t="shared" si="0"/>
        <v>Res_GPu_RY</v>
      </c>
      <c r="C13" s="14" t="s">
        <v>4</v>
      </c>
      <c r="D13" s="14" t="s">
        <v>19</v>
      </c>
      <c r="E13" s="27">
        <f t="shared" si="1"/>
        <v>70507</v>
      </c>
    </row>
    <row r="14" spans="1:5" x14ac:dyDescent="0.25">
      <c r="A14" s="18" t="s">
        <v>823</v>
      </c>
      <c r="B14" s="5" t="str">
        <f t="shared" si="0"/>
        <v>Res_RGTot_RY</v>
      </c>
      <c r="C14" s="14"/>
      <c r="D14" s="15" t="s">
        <v>20</v>
      </c>
      <c r="E14" s="27">
        <f t="shared" si="1"/>
        <v>1604422</v>
      </c>
    </row>
    <row r="15" spans="1:5" x14ac:dyDescent="0.25">
      <c r="A15" s="18" t="s">
        <v>35</v>
      </c>
      <c r="B15" s="5" t="str">
        <f t="shared" si="0"/>
        <v>Res_Kreg_RY</v>
      </c>
      <c r="C15" s="14" t="s">
        <v>5</v>
      </c>
      <c r="D15" s="14" t="s">
        <v>21</v>
      </c>
      <c r="E15" s="27">
        <f t="shared" si="1"/>
        <v>-15271</v>
      </c>
    </row>
    <row r="16" spans="1:5" x14ac:dyDescent="0.25">
      <c r="A16" s="18" t="s">
        <v>824</v>
      </c>
      <c r="B16" s="5" t="str">
        <f t="shared" si="0"/>
        <v>Res_Xdi_RY</v>
      </c>
      <c r="C16" s="14" t="s">
        <v>6</v>
      </c>
      <c r="D16" s="14" t="s">
        <v>22</v>
      </c>
      <c r="E16" s="27">
        <f t="shared" si="1"/>
        <v>34491</v>
      </c>
    </row>
    <row r="17" spans="1:5" x14ac:dyDescent="0.25">
      <c r="A17" s="18" t="s">
        <v>825</v>
      </c>
      <c r="B17" s="5" t="str">
        <f t="shared" si="0"/>
        <v>Res_UPa_RY</v>
      </c>
      <c r="C17" s="14" t="s">
        <v>7</v>
      </c>
      <c r="D17" s="14" t="s">
        <v>23</v>
      </c>
      <c r="E17" s="27">
        <f t="shared" si="1"/>
        <v>1313287</v>
      </c>
    </row>
    <row r="18" spans="1:5" x14ac:dyDescent="0.25">
      <c r="A18" s="18" t="s">
        <v>36</v>
      </c>
      <c r="B18" s="5" t="str">
        <f t="shared" si="0"/>
        <v>Res_ImMa_RY</v>
      </c>
      <c r="C18" s="14" t="s">
        <v>8</v>
      </c>
      <c r="D18" s="14" t="s">
        <v>24</v>
      </c>
      <c r="E18" s="27">
        <f t="shared" si="1"/>
        <v>30649</v>
      </c>
    </row>
    <row r="19" spans="1:5" x14ac:dyDescent="0.25">
      <c r="A19" s="18" t="s">
        <v>826</v>
      </c>
      <c r="B19" s="5" t="str">
        <f t="shared" si="0"/>
        <v>Res_Xdu_RY</v>
      </c>
      <c r="C19" s="14" t="s">
        <v>9</v>
      </c>
      <c r="D19" s="14" t="s">
        <v>25</v>
      </c>
      <c r="E19" s="27">
        <f t="shared" si="1"/>
        <v>55367</v>
      </c>
    </row>
    <row r="20" spans="1:5" x14ac:dyDescent="0.25">
      <c r="A20" s="18" t="s">
        <v>827</v>
      </c>
      <c r="B20" s="5" t="str">
        <f t="shared" si="0"/>
        <v>Res_UGn_RY</v>
      </c>
      <c r="C20" s="14" t="s">
        <v>10</v>
      </c>
      <c r="D20" s="14" t="s">
        <v>26</v>
      </c>
      <c r="E20" s="27">
        <f t="shared" si="1"/>
        <v>-71089</v>
      </c>
    </row>
    <row r="21" spans="1:5" x14ac:dyDescent="0.25">
      <c r="A21" s="18" t="s">
        <v>828</v>
      </c>
      <c r="B21" s="5" t="str">
        <f t="shared" si="0"/>
        <v>Res_Rat_RY</v>
      </c>
      <c r="C21" s="14" t="s">
        <v>11</v>
      </c>
      <c r="D21" s="14" t="s">
        <v>27</v>
      </c>
      <c r="E21" s="27">
        <f t="shared" si="1"/>
        <v>31419</v>
      </c>
    </row>
    <row r="22" spans="1:5" x14ac:dyDescent="0.25">
      <c r="A22" s="18" t="s">
        <v>829</v>
      </c>
      <c r="B22" s="5" t="str">
        <f t="shared" si="0"/>
        <v>Res_Raa_RY</v>
      </c>
      <c r="C22" s="14" t="s">
        <v>12</v>
      </c>
      <c r="D22" s="14" t="s">
        <v>28</v>
      </c>
      <c r="E22" s="27">
        <f t="shared" si="1"/>
        <v>0</v>
      </c>
    </row>
    <row r="23" spans="1:5" x14ac:dyDescent="0.25">
      <c r="A23" s="18" t="s">
        <v>830</v>
      </c>
      <c r="B23" s="5" t="str">
        <f t="shared" si="0"/>
        <v>Res_RfS_RY</v>
      </c>
      <c r="C23" s="14"/>
      <c r="D23" s="15" t="s">
        <v>29</v>
      </c>
      <c r="E23" s="27">
        <f t="shared" si="1"/>
        <v>326848</v>
      </c>
    </row>
    <row r="24" spans="1:5" x14ac:dyDescent="0.25">
      <c r="A24" s="18" t="s">
        <v>30</v>
      </c>
      <c r="B24" s="5" t="str">
        <f t="shared" si="0"/>
        <v>Res_Skat_RY</v>
      </c>
      <c r="C24" s="14" t="s">
        <v>13</v>
      </c>
      <c r="D24" s="14" t="s">
        <v>30</v>
      </c>
      <c r="E24" s="27">
        <f t="shared" si="1"/>
        <v>27988</v>
      </c>
    </row>
    <row r="25" spans="1:5" x14ac:dyDescent="0.25">
      <c r="A25" s="18" t="s">
        <v>831</v>
      </c>
      <c r="B25" s="5" t="str">
        <f t="shared" si="0"/>
        <v>Res_RP_RY</v>
      </c>
      <c r="C25" s="14"/>
      <c r="D25" s="15" t="s">
        <v>519</v>
      </c>
      <c r="E25" s="27">
        <f t="shared" si="1"/>
        <v>298860</v>
      </c>
    </row>
    <row r="26" spans="1:5" x14ac:dyDescent="0.25"/>
  </sheetData>
  <sheetProtection password="BF77" sheet="1" objects="1" scenarios="1"/>
  <mergeCells count="4">
    <mergeCell ref="C6:E6"/>
    <mergeCell ref="D3:E3"/>
    <mergeCell ref="D4:E4"/>
    <mergeCell ref="C1:E1"/>
  </mergeCells>
  <dataValidations count="1">
    <dataValidation type="list" allowBlank="1" showInputMessage="1" showErrorMessage="1" sqref="D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5" hidden="1" customWidth="1"/>
    <col min="2" max="2" width="15.5703125" style="5" hidden="1" customWidth="1"/>
    <col min="3" max="4" width="7" style="5" customWidth="1"/>
    <col min="5" max="5" width="90.140625" style="5" bestFit="1" customWidth="1"/>
    <col min="6" max="6" width="19.28515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s="28" customFormat="1" x14ac:dyDescent="0.25"/>
    <row r="3" spans="1:6" s="28" customFormat="1" x14ac:dyDescent="0.25">
      <c r="C3" s="171" t="s">
        <v>1949</v>
      </c>
      <c r="D3" s="171"/>
      <c r="E3" s="175" t="s">
        <v>2055</v>
      </c>
      <c r="F3" s="175"/>
    </row>
    <row r="4" spans="1:6" x14ac:dyDescent="0.25">
      <c r="C4" s="177" t="s">
        <v>1948</v>
      </c>
      <c r="D4" s="177"/>
      <c r="E4" s="176">
        <f>INDEX(Gr13Data,MATCH($E$3,Gr13Navn,0),MATCH(C4,Gr13Var,0))</f>
        <v>5301</v>
      </c>
      <c r="F4" s="176"/>
    </row>
    <row r="5" spans="1:6" x14ac:dyDescent="0.25"/>
    <row r="6" spans="1:6" ht="23.25" x14ac:dyDescent="0.25">
      <c r="C6" s="143" t="s">
        <v>1951</v>
      </c>
      <c r="D6" s="143"/>
      <c r="E6" s="143"/>
      <c r="F6" s="143"/>
    </row>
    <row r="7" spans="1:6" ht="25.5" x14ac:dyDescent="0.25">
      <c r="C7" s="14"/>
      <c r="D7" s="14"/>
      <c r="E7" s="15"/>
      <c r="F7" s="20" t="s">
        <v>897</v>
      </c>
    </row>
    <row r="8" spans="1:6" x14ac:dyDescent="0.25">
      <c r="A8" s="29" t="s">
        <v>31</v>
      </c>
      <c r="B8" s="18" t="s">
        <v>104</v>
      </c>
      <c r="C8" s="14"/>
      <c r="D8" s="14"/>
      <c r="E8" s="15" t="s">
        <v>43</v>
      </c>
      <c r="F8" s="20"/>
    </row>
    <row r="9" spans="1:6" x14ac:dyDescent="0.25">
      <c r="A9" s="23" t="s">
        <v>832</v>
      </c>
      <c r="B9" s="5" t="str">
        <f t="shared" ref="B9:B30" si="0">"Bal_"&amp;$B$8&amp;"_"&amp;A9</f>
        <v>Bal_BO_Akac</v>
      </c>
      <c r="C9" s="14" t="s">
        <v>0</v>
      </c>
      <c r="D9" s="14"/>
      <c r="E9" s="14" t="s">
        <v>44</v>
      </c>
      <c r="F9" s="27">
        <f t="shared" ref="F9:F30" si="1">INDEX(Gr13Data,MATCH($E$3,Gr13Navn,0),MATCH(B9,Gr13Var,0))</f>
        <v>970685</v>
      </c>
    </row>
    <row r="10" spans="1:6" x14ac:dyDescent="0.25">
      <c r="A10" s="23" t="s">
        <v>833</v>
      </c>
      <c r="B10" s="5" t="str">
        <f t="shared" si="0"/>
        <v>Bal_BO_Agb</v>
      </c>
      <c r="C10" s="14" t="s">
        <v>1</v>
      </c>
      <c r="D10" s="14"/>
      <c r="E10" s="14" t="s">
        <v>45</v>
      </c>
      <c r="F10" s="27">
        <f t="shared" si="1"/>
        <v>0</v>
      </c>
    </row>
    <row r="11" spans="1:6" x14ac:dyDescent="0.25">
      <c r="A11" s="23" t="s">
        <v>461</v>
      </c>
      <c r="B11" s="5" t="str">
        <f t="shared" si="0"/>
        <v>Bal_BO_Atkc</v>
      </c>
      <c r="C11" s="14" t="s">
        <v>2</v>
      </c>
      <c r="D11" s="14"/>
      <c r="E11" s="14" t="s">
        <v>46</v>
      </c>
      <c r="F11" s="27">
        <f t="shared" si="1"/>
        <v>5202295</v>
      </c>
    </row>
    <row r="12" spans="1:6" x14ac:dyDescent="0.25">
      <c r="A12" s="23" t="s">
        <v>462</v>
      </c>
      <c r="B12" s="5" t="str">
        <f t="shared" si="0"/>
        <v>Bal_BO_Autd</v>
      </c>
      <c r="C12" s="14" t="s">
        <v>3</v>
      </c>
      <c r="D12" s="14"/>
      <c r="E12" s="14" t="s">
        <v>47</v>
      </c>
      <c r="F12" s="27">
        <f t="shared" si="1"/>
        <v>0</v>
      </c>
    </row>
    <row r="13" spans="1:6" x14ac:dyDescent="0.25">
      <c r="A13" s="23" t="s">
        <v>463</v>
      </c>
      <c r="B13" s="5" t="str">
        <f t="shared" si="0"/>
        <v>Bal_BO_Auta</v>
      </c>
      <c r="C13" s="14" t="s">
        <v>4</v>
      </c>
      <c r="D13" s="14"/>
      <c r="E13" s="14" t="s">
        <v>48</v>
      </c>
      <c r="F13" s="27">
        <f t="shared" si="1"/>
        <v>21798757</v>
      </c>
    </row>
    <row r="14" spans="1:6" x14ac:dyDescent="0.25">
      <c r="A14" s="23" t="s">
        <v>464</v>
      </c>
      <c r="B14" s="5" t="str">
        <f t="shared" si="0"/>
        <v>Bal_BO_Aod</v>
      </c>
      <c r="C14" s="14" t="s">
        <v>5</v>
      </c>
      <c r="D14" s="14"/>
      <c r="E14" s="14" t="s">
        <v>49</v>
      </c>
      <c r="F14" s="27">
        <f t="shared" si="1"/>
        <v>18834294</v>
      </c>
    </row>
    <row r="15" spans="1:6" x14ac:dyDescent="0.25">
      <c r="A15" s="23" t="s">
        <v>465</v>
      </c>
      <c r="B15" s="5" t="str">
        <f t="shared" si="0"/>
        <v>Bal_BO_Aoa</v>
      </c>
      <c r="C15" s="14" t="s">
        <v>6</v>
      </c>
      <c r="D15" s="14"/>
      <c r="E15" s="14" t="s">
        <v>50</v>
      </c>
      <c r="F15" s="27">
        <f t="shared" si="1"/>
        <v>0</v>
      </c>
    </row>
    <row r="16" spans="1:6" x14ac:dyDescent="0.25">
      <c r="A16" s="23" t="s">
        <v>834</v>
      </c>
      <c r="B16" s="5" t="str">
        <f t="shared" si="0"/>
        <v>Bal_BO_Aak</v>
      </c>
      <c r="C16" s="14" t="s">
        <v>7</v>
      </c>
      <c r="D16" s="14"/>
      <c r="E16" s="14" t="s">
        <v>51</v>
      </c>
      <c r="F16" s="27">
        <f t="shared" si="1"/>
        <v>1446921</v>
      </c>
    </row>
    <row r="17" spans="1:6" x14ac:dyDescent="0.25">
      <c r="A17" s="23" t="s">
        <v>835</v>
      </c>
      <c r="B17" s="5" t="str">
        <f t="shared" si="0"/>
        <v>Bal_BO_Akav</v>
      </c>
      <c r="C17" s="14" t="s">
        <v>8</v>
      </c>
      <c r="D17" s="14"/>
      <c r="E17" s="14" t="s">
        <v>52</v>
      </c>
      <c r="F17" s="27">
        <f t="shared" si="1"/>
        <v>0</v>
      </c>
    </row>
    <row r="18" spans="1:6" x14ac:dyDescent="0.25">
      <c r="A18" s="23" t="s">
        <v>836</v>
      </c>
      <c r="B18" s="5" t="str">
        <f t="shared" si="0"/>
        <v>Bal_BO_Aktv</v>
      </c>
      <c r="C18" s="14" t="s">
        <v>9</v>
      </c>
      <c r="D18" s="14"/>
      <c r="E18" s="14" t="s">
        <v>53</v>
      </c>
      <c r="F18" s="27">
        <f t="shared" si="1"/>
        <v>279116</v>
      </c>
    </row>
    <row r="19" spans="1:6" x14ac:dyDescent="0.25">
      <c r="A19" s="23" t="s">
        <v>837</v>
      </c>
      <c r="B19" s="5" t="str">
        <f t="shared" si="0"/>
        <v>Bal_BO_Aatp</v>
      </c>
      <c r="C19" s="14" t="s">
        <v>10</v>
      </c>
      <c r="D19" s="14"/>
      <c r="E19" s="14" t="s">
        <v>54</v>
      </c>
      <c r="F19" s="27">
        <f t="shared" si="1"/>
        <v>4177165</v>
      </c>
    </row>
    <row r="20" spans="1:6" x14ac:dyDescent="0.25">
      <c r="A20" s="23" t="s">
        <v>838</v>
      </c>
      <c r="B20" s="5" t="str">
        <f t="shared" si="0"/>
        <v>Bal_BO_Aia</v>
      </c>
      <c r="C20" s="14" t="s">
        <v>11</v>
      </c>
      <c r="D20" s="14"/>
      <c r="E20" s="14" t="s">
        <v>55</v>
      </c>
      <c r="F20" s="27">
        <f t="shared" si="1"/>
        <v>0</v>
      </c>
    </row>
    <row r="21" spans="1:6" x14ac:dyDescent="0.25">
      <c r="A21" s="23" t="s">
        <v>939</v>
      </c>
      <c r="B21" s="5" t="str">
        <f t="shared" si="0"/>
        <v>Bal_BO_AgbTot</v>
      </c>
      <c r="C21" s="14" t="s">
        <v>12</v>
      </c>
      <c r="D21" s="14"/>
      <c r="E21" s="14" t="s">
        <v>56</v>
      </c>
      <c r="F21" s="27">
        <f t="shared" si="1"/>
        <v>1125280</v>
      </c>
    </row>
    <row r="22" spans="1:6" x14ac:dyDescent="0.25">
      <c r="A22" s="23" t="s">
        <v>839</v>
      </c>
      <c r="B22" s="5" t="str">
        <f t="shared" si="0"/>
        <v>Bal_BO_Aie</v>
      </c>
      <c r="C22" s="14"/>
      <c r="D22" s="14" t="s">
        <v>913</v>
      </c>
      <c r="E22" s="14" t="s">
        <v>57</v>
      </c>
      <c r="F22" s="27">
        <f t="shared" si="1"/>
        <v>36361</v>
      </c>
    </row>
    <row r="23" spans="1:6" x14ac:dyDescent="0.25">
      <c r="A23" s="23" t="s">
        <v>840</v>
      </c>
      <c r="B23" s="5" t="str">
        <f t="shared" si="0"/>
        <v>Bal_BO_Ade</v>
      </c>
      <c r="C23" s="14"/>
      <c r="D23" s="14" t="s">
        <v>914</v>
      </c>
      <c r="E23" s="14" t="s">
        <v>58</v>
      </c>
      <c r="F23" s="27">
        <f t="shared" si="1"/>
        <v>1088919</v>
      </c>
    </row>
    <row r="24" spans="1:6" x14ac:dyDescent="0.25">
      <c r="A24" s="23" t="s">
        <v>841</v>
      </c>
      <c r="B24" s="5" t="str">
        <f t="shared" si="0"/>
        <v>Bal_BO_Axma</v>
      </c>
      <c r="C24" s="14" t="s">
        <v>13</v>
      </c>
      <c r="D24" s="14"/>
      <c r="E24" s="14" t="s">
        <v>59</v>
      </c>
      <c r="F24" s="27">
        <f t="shared" si="1"/>
        <v>103181</v>
      </c>
    </row>
    <row r="25" spans="1:6" x14ac:dyDescent="0.25">
      <c r="A25" s="23" t="s">
        <v>842</v>
      </c>
      <c r="B25" s="5" t="str">
        <f t="shared" si="0"/>
        <v>Bal_BO_Aas</v>
      </c>
      <c r="C25" s="14" t="s">
        <v>38</v>
      </c>
      <c r="D25" s="14"/>
      <c r="E25" s="14" t="s">
        <v>60</v>
      </c>
      <c r="F25" s="27">
        <f t="shared" si="1"/>
        <v>41934</v>
      </c>
    </row>
    <row r="26" spans="1:6" x14ac:dyDescent="0.25">
      <c r="A26" s="23" t="s">
        <v>845</v>
      </c>
      <c r="B26" s="5" t="str">
        <f t="shared" si="0"/>
        <v>Bal_BO_Aus</v>
      </c>
      <c r="C26" s="14" t="s">
        <v>39</v>
      </c>
      <c r="D26" s="14"/>
      <c r="E26" s="14" t="s">
        <v>61</v>
      </c>
      <c r="F26" s="27">
        <f t="shared" si="1"/>
        <v>16796</v>
      </c>
    </row>
    <row r="27" spans="1:6" x14ac:dyDescent="0.25">
      <c r="A27" s="23" t="s">
        <v>843</v>
      </c>
      <c r="B27" s="5" t="str">
        <f t="shared" si="0"/>
        <v>Bal_BO_Aamb</v>
      </c>
      <c r="C27" s="14" t="s">
        <v>40</v>
      </c>
      <c r="D27" s="14"/>
      <c r="E27" s="14" t="s">
        <v>62</v>
      </c>
      <c r="F27" s="27">
        <f t="shared" si="1"/>
        <v>1179</v>
      </c>
    </row>
    <row r="28" spans="1:6" x14ac:dyDescent="0.25">
      <c r="A28" s="23" t="s">
        <v>844</v>
      </c>
      <c r="B28" s="5" t="str">
        <f t="shared" si="0"/>
        <v>Bal_BO_Axa</v>
      </c>
      <c r="C28" s="14" t="s">
        <v>41</v>
      </c>
      <c r="D28" s="14"/>
      <c r="E28" s="14" t="s">
        <v>63</v>
      </c>
      <c r="F28" s="27">
        <f t="shared" si="1"/>
        <v>950103</v>
      </c>
    </row>
    <row r="29" spans="1:6" x14ac:dyDescent="0.25">
      <c r="A29" s="23" t="s">
        <v>846</v>
      </c>
      <c r="B29" s="5" t="str">
        <f t="shared" si="0"/>
        <v>Bal_BO_Apap</v>
      </c>
      <c r="C29" s="14" t="s">
        <v>42</v>
      </c>
      <c r="D29" s="14"/>
      <c r="E29" s="14" t="s">
        <v>64</v>
      </c>
      <c r="F29" s="27">
        <f t="shared" si="1"/>
        <v>26086</v>
      </c>
    </row>
    <row r="30" spans="1:6" x14ac:dyDescent="0.25">
      <c r="A30" s="23" t="s">
        <v>466</v>
      </c>
      <c r="B30" s="5" t="str">
        <f t="shared" si="0"/>
        <v>Bal_BO_ATot</v>
      </c>
      <c r="C30" s="14"/>
      <c r="D30" s="14"/>
      <c r="E30" s="15" t="s">
        <v>65</v>
      </c>
      <c r="F30" s="27">
        <f t="shared" si="1"/>
        <v>54973791</v>
      </c>
    </row>
    <row r="31" spans="1:6" x14ac:dyDescent="0.25">
      <c r="A31" s="30"/>
      <c r="C31" s="14"/>
      <c r="D31" s="14"/>
      <c r="E31" s="14"/>
      <c r="F31" s="30"/>
    </row>
    <row r="32" spans="1:6" x14ac:dyDescent="0.25">
      <c r="A32" s="30"/>
      <c r="C32" s="14"/>
      <c r="D32" s="14"/>
      <c r="E32" s="15" t="s">
        <v>66</v>
      </c>
      <c r="F32" s="30"/>
    </row>
    <row r="33" spans="1:6" x14ac:dyDescent="0.25">
      <c r="A33" s="30"/>
      <c r="C33" s="14"/>
      <c r="D33" s="14"/>
      <c r="E33" s="14"/>
      <c r="F33" s="30"/>
    </row>
    <row r="34" spans="1:6" x14ac:dyDescent="0.25">
      <c r="A34" s="30"/>
      <c r="C34" s="14"/>
      <c r="D34" s="14"/>
      <c r="E34" s="15" t="s">
        <v>67</v>
      </c>
      <c r="F34" s="30"/>
    </row>
    <row r="35" spans="1:6" x14ac:dyDescent="0.25">
      <c r="A35" s="23" t="s">
        <v>848</v>
      </c>
      <c r="B35" s="5" t="str">
        <f t="shared" ref="B35:B45" si="2">"Bal_"&amp;$B$8&amp;"_"&amp;A35</f>
        <v>Bal_BO_PGkc</v>
      </c>
      <c r="C35" s="14" t="s">
        <v>0</v>
      </c>
      <c r="D35" s="14"/>
      <c r="E35" s="14" t="s">
        <v>68</v>
      </c>
      <c r="F35" s="27">
        <f t="shared" ref="F35:F45" si="3">INDEX(Gr13Data,MATCH($E$3,Gr13Navn,0),MATCH(B35,Gr13Var,0))</f>
        <v>1622318</v>
      </c>
    </row>
    <row r="36" spans="1:6" x14ac:dyDescent="0.25">
      <c r="A36" s="23" t="s">
        <v>849</v>
      </c>
      <c r="B36" s="5" t="str">
        <f t="shared" si="2"/>
        <v>Bal_BO_PGiag</v>
      </c>
      <c r="C36" s="14" t="s">
        <v>1</v>
      </c>
      <c r="D36" s="14"/>
      <c r="E36" s="14" t="s">
        <v>69</v>
      </c>
      <c r="F36" s="27">
        <f t="shared" si="3"/>
        <v>40662150</v>
      </c>
    </row>
    <row r="37" spans="1:6" x14ac:dyDescent="0.25">
      <c r="A37" s="23" t="s">
        <v>850</v>
      </c>
      <c r="B37" s="5" t="str">
        <f t="shared" si="2"/>
        <v>Bal_BO_PGip</v>
      </c>
      <c r="C37" s="14" t="s">
        <v>2</v>
      </c>
      <c r="D37" s="14"/>
      <c r="E37" s="14" t="s">
        <v>70</v>
      </c>
      <c r="F37" s="27">
        <f t="shared" si="3"/>
        <v>4177165</v>
      </c>
    </row>
    <row r="38" spans="1:6" x14ac:dyDescent="0.25">
      <c r="A38" s="23" t="s">
        <v>851</v>
      </c>
      <c r="B38" s="5" t="str">
        <f t="shared" si="2"/>
        <v>Bal_BO_PGuod</v>
      </c>
      <c r="C38" s="14" t="s">
        <v>3</v>
      </c>
      <c r="D38" s="14"/>
      <c r="E38" s="14" t="s">
        <v>71</v>
      </c>
      <c r="F38" s="27">
        <f t="shared" si="3"/>
        <v>0</v>
      </c>
    </row>
    <row r="39" spans="1:6" x14ac:dyDescent="0.25">
      <c r="A39" s="23" t="s">
        <v>852</v>
      </c>
      <c r="B39" s="5" t="str">
        <f t="shared" si="2"/>
        <v>Bal_BO_PGuoa</v>
      </c>
      <c r="C39" s="14" t="s">
        <v>4</v>
      </c>
      <c r="D39" s="14"/>
      <c r="E39" s="14" t="s">
        <v>72</v>
      </c>
      <c r="F39" s="27">
        <f t="shared" si="3"/>
        <v>0</v>
      </c>
    </row>
    <row r="40" spans="1:6" x14ac:dyDescent="0.25">
      <c r="A40" s="23" t="s">
        <v>853</v>
      </c>
      <c r="B40" s="5" t="str">
        <f t="shared" si="2"/>
        <v>Bal_BO_PGxfd</v>
      </c>
      <c r="C40" s="14" t="s">
        <v>5</v>
      </c>
      <c r="D40" s="14"/>
      <c r="E40" s="14" t="s">
        <v>73</v>
      </c>
      <c r="F40" s="27">
        <f t="shared" si="3"/>
        <v>302728</v>
      </c>
    </row>
    <row r="41" spans="1:6" x14ac:dyDescent="0.25">
      <c r="A41" s="23" t="s">
        <v>854</v>
      </c>
      <c r="B41" s="5" t="str">
        <f t="shared" si="2"/>
        <v>Bal_BO_PGas</v>
      </c>
      <c r="C41" s="14" t="s">
        <v>6</v>
      </c>
      <c r="D41" s="14"/>
      <c r="E41" s="14" t="s">
        <v>74</v>
      </c>
      <c r="F41" s="27">
        <f t="shared" si="3"/>
        <v>0</v>
      </c>
    </row>
    <row r="42" spans="1:6" x14ac:dyDescent="0.25">
      <c r="A42" s="23" t="s">
        <v>855</v>
      </c>
      <c r="B42" s="5" t="str">
        <f t="shared" si="2"/>
        <v>Bal_BO_PGmof</v>
      </c>
      <c r="C42" s="14" t="s">
        <v>7</v>
      </c>
      <c r="D42" s="14"/>
      <c r="E42" s="14" t="s">
        <v>75</v>
      </c>
      <c r="F42" s="27">
        <f t="shared" si="3"/>
        <v>0</v>
      </c>
    </row>
    <row r="43" spans="1:6" x14ac:dyDescent="0.25">
      <c r="A43" s="23" t="s">
        <v>856</v>
      </c>
      <c r="B43" s="5" t="str">
        <f t="shared" si="2"/>
        <v>Bal_BO_PGxap</v>
      </c>
      <c r="C43" s="14" t="s">
        <v>8</v>
      </c>
      <c r="D43" s="14"/>
      <c r="E43" s="14" t="s">
        <v>76</v>
      </c>
      <c r="F43" s="27">
        <f t="shared" si="3"/>
        <v>1203274</v>
      </c>
    </row>
    <row r="44" spans="1:6" x14ac:dyDescent="0.25">
      <c r="A44" s="23" t="s">
        <v>857</v>
      </c>
      <c r="B44" s="5" t="str">
        <f t="shared" si="2"/>
        <v>Bal_BO_PGpaf</v>
      </c>
      <c r="C44" s="14" t="s">
        <v>9</v>
      </c>
      <c r="D44" s="14"/>
      <c r="E44" s="14" t="s">
        <v>64</v>
      </c>
      <c r="F44" s="27">
        <f t="shared" si="3"/>
        <v>43318</v>
      </c>
    </row>
    <row r="45" spans="1:6" x14ac:dyDescent="0.25">
      <c r="A45" s="23" t="s">
        <v>858</v>
      </c>
      <c r="B45" s="5" t="str">
        <f t="shared" si="2"/>
        <v>Bal_BO_PGTot</v>
      </c>
      <c r="C45" s="14"/>
      <c r="D45" s="14"/>
      <c r="E45" s="15" t="s">
        <v>77</v>
      </c>
      <c r="F45" s="27">
        <f t="shared" si="3"/>
        <v>48010954</v>
      </c>
    </row>
    <row r="46" spans="1:6" x14ac:dyDescent="0.25">
      <c r="A46" s="30"/>
      <c r="C46" s="14"/>
      <c r="D46" s="14"/>
      <c r="E46" s="14"/>
      <c r="F46" s="30"/>
    </row>
    <row r="47" spans="1:6" x14ac:dyDescent="0.25">
      <c r="A47" s="30"/>
      <c r="C47" s="14"/>
      <c r="D47" s="14"/>
      <c r="E47" s="15" t="s">
        <v>78</v>
      </c>
      <c r="F47" s="30"/>
    </row>
    <row r="48" spans="1:6" x14ac:dyDescent="0.25">
      <c r="A48" s="23" t="s">
        <v>859</v>
      </c>
      <c r="B48" s="5" t="str">
        <f t="shared" ref="B48:B53" si="4">"Bal_"&amp;$B$8&amp;"_"&amp;A48</f>
        <v>Bal_BO_PHpf</v>
      </c>
      <c r="C48" s="14" t="s">
        <v>10</v>
      </c>
      <c r="D48" s="14"/>
      <c r="E48" s="14" t="s">
        <v>79</v>
      </c>
      <c r="F48" s="27">
        <f t="shared" ref="F48:F53" si="5">INDEX(Gr13Data,MATCH($E$3,Gr13Navn,0),MATCH(B48,Gr13Var,0))</f>
        <v>0</v>
      </c>
    </row>
    <row r="49" spans="1:6" x14ac:dyDescent="0.25">
      <c r="A49" s="23" t="s">
        <v>860</v>
      </c>
      <c r="B49" s="5" t="str">
        <f t="shared" si="4"/>
        <v>Bal_BO_PHus</v>
      </c>
      <c r="C49" s="14" t="s">
        <v>11</v>
      </c>
      <c r="D49" s="14"/>
      <c r="E49" s="14" t="s">
        <v>80</v>
      </c>
      <c r="F49" s="27">
        <f t="shared" si="5"/>
        <v>0</v>
      </c>
    </row>
    <row r="50" spans="1:6" x14ac:dyDescent="0.25">
      <c r="A50" s="23" t="s">
        <v>861</v>
      </c>
      <c r="B50" s="5" t="str">
        <f t="shared" si="4"/>
        <v>Bal_BO_PHrs</v>
      </c>
      <c r="C50" s="14" t="s">
        <v>12</v>
      </c>
      <c r="D50" s="14"/>
      <c r="E50" s="14" t="s">
        <v>81</v>
      </c>
      <c r="F50" s="27">
        <f t="shared" si="5"/>
        <v>0</v>
      </c>
    </row>
    <row r="51" spans="1:6" x14ac:dyDescent="0.25">
      <c r="A51" s="23" t="s">
        <v>862</v>
      </c>
      <c r="B51" s="5" t="str">
        <f t="shared" si="4"/>
        <v>Bal_BO_PHtg</v>
      </c>
      <c r="C51" s="14" t="s">
        <v>13</v>
      </c>
      <c r="D51" s="14"/>
      <c r="E51" s="14" t="s">
        <v>82</v>
      </c>
      <c r="F51" s="27">
        <f t="shared" si="5"/>
        <v>22833</v>
      </c>
    </row>
    <row r="52" spans="1:6" x14ac:dyDescent="0.25">
      <c r="A52" s="23" t="s">
        <v>863</v>
      </c>
      <c r="B52" s="5" t="str">
        <f t="shared" si="4"/>
        <v>Bal_BO_PHxf</v>
      </c>
      <c r="C52" s="14" t="s">
        <v>38</v>
      </c>
      <c r="D52" s="14"/>
      <c r="E52" s="14" t="s">
        <v>83</v>
      </c>
      <c r="F52" s="27">
        <f t="shared" si="5"/>
        <v>66804</v>
      </c>
    </row>
    <row r="53" spans="1:6" x14ac:dyDescent="0.25">
      <c r="A53" s="23" t="s">
        <v>864</v>
      </c>
      <c r="B53" s="5" t="str">
        <f t="shared" si="4"/>
        <v>Bal_BO_PHTot</v>
      </c>
      <c r="C53" s="14"/>
      <c r="D53" s="14"/>
      <c r="E53" s="15" t="s">
        <v>84</v>
      </c>
      <c r="F53" s="27">
        <f t="shared" si="5"/>
        <v>89636</v>
      </c>
    </row>
    <row r="54" spans="1:6" x14ac:dyDescent="0.25">
      <c r="A54" s="30"/>
      <c r="C54" s="14"/>
      <c r="D54" s="14"/>
      <c r="E54" s="14"/>
      <c r="F54" s="30"/>
    </row>
    <row r="55" spans="1:6" x14ac:dyDescent="0.25">
      <c r="A55" s="30"/>
      <c r="C55" s="14"/>
      <c r="D55" s="14"/>
      <c r="E55" s="15" t="s">
        <v>85</v>
      </c>
      <c r="F55" s="30"/>
    </row>
    <row r="56" spans="1:6" x14ac:dyDescent="0.25">
      <c r="A56" s="23" t="s">
        <v>847</v>
      </c>
      <c r="B56" s="5" t="str">
        <f>"Bal_"&amp;$B$8&amp;"_"&amp;A56</f>
        <v>Bal_BO_Pek</v>
      </c>
      <c r="C56" s="14" t="s">
        <v>39</v>
      </c>
      <c r="D56" s="14"/>
      <c r="E56" s="14" t="s">
        <v>85</v>
      </c>
      <c r="F56" s="27">
        <f>INDEX(Gr13Data,MATCH($E$3,Gr13Navn,0),MATCH(B56,Gr13Var,0))</f>
        <v>0</v>
      </c>
    </row>
    <row r="57" spans="1:6" x14ac:dyDescent="0.25">
      <c r="A57" s="30"/>
      <c r="C57" s="14"/>
      <c r="D57" s="14"/>
      <c r="E57" s="14"/>
      <c r="F57" s="30"/>
    </row>
    <row r="58" spans="1:6" x14ac:dyDescent="0.25">
      <c r="A58" s="30"/>
      <c r="C58" s="14"/>
      <c r="D58" s="14"/>
      <c r="E58" s="15" t="s">
        <v>86</v>
      </c>
      <c r="F58" s="30"/>
    </row>
    <row r="59" spans="1:6" x14ac:dyDescent="0.25">
      <c r="A59" s="23" t="s">
        <v>865</v>
      </c>
      <c r="B59" s="5" t="str">
        <f t="shared" ref="B59:B74" si="6">"Bal_"&amp;$B$8&amp;"_"&amp;A59</f>
        <v>Bal_BO_PEaag</v>
      </c>
      <c r="C59" s="14" t="s">
        <v>40</v>
      </c>
      <c r="D59" s="14"/>
      <c r="E59" s="14" t="s">
        <v>87</v>
      </c>
      <c r="F59" s="27">
        <f t="shared" ref="F59:F74" si="7">INDEX(Gr13Data,MATCH($E$3,Gr13Navn,0),MATCH(B59,Gr13Var,0))</f>
        <v>300000</v>
      </c>
    </row>
    <row r="60" spans="1:6" x14ac:dyDescent="0.25">
      <c r="A60" s="23" t="s">
        <v>866</v>
      </c>
      <c r="B60" s="5" t="str">
        <f t="shared" si="6"/>
        <v>Bal_BO_PEoe</v>
      </c>
      <c r="C60" s="14" t="s">
        <v>41</v>
      </c>
      <c r="D60" s="14"/>
      <c r="E60" s="14" t="s">
        <v>88</v>
      </c>
      <c r="F60" s="27">
        <f t="shared" si="7"/>
        <v>0</v>
      </c>
    </row>
    <row r="61" spans="1:6" x14ac:dyDescent="0.25">
      <c r="A61" s="23" t="s">
        <v>867</v>
      </c>
      <c r="B61" s="5" t="str">
        <f t="shared" si="6"/>
        <v>Bal_BO_PEav</v>
      </c>
      <c r="C61" s="14" t="s">
        <v>42</v>
      </c>
      <c r="D61" s="14"/>
      <c r="E61" s="14" t="s">
        <v>89</v>
      </c>
      <c r="F61" s="27">
        <f t="shared" si="7"/>
        <v>454048</v>
      </c>
    </row>
    <row r="62" spans="1:6" x14ac:dyDescent="0.25">
      <c r="A62" s="23" t="s">
        <v>868</v>
      </c>
      <c r="B62" s="5" t="str">
        <f t="shared" si="6"/>
        <v>Bal_BO_PEo</v>
      </c>
      <c r="C62" s="14"/>
      <c r="D62" s="14" t="s">
        <v>915</v>
      </c>
      <c r="E62" s="14" t="s">
        <v>90</v>
      </c>
      <c r="F62" s="27">
        <f t="shared" si="7"/>
        <v>454048</v>
      </c>
    </row>
    <row r="63" spans="1:6" x14ac:dyDescent="0.25">
      <c r="A63" s="23" t="s">
        <v>869</v>
      </c>
      <c r="B63" s="5" t="str">
        <f t="shared" si="6"/>
        <v>Bal_BO_PEavu</v>
      </c>
      <c r="C63" s="14"/>
      <c r="D63" s="14" t="s">
        <v>916</v>
      </c>
      <c r="E63" s="14" t="s">
        <v>91</v>
      </c>
      <c r="F63" s="27">
        <f t="shared" si="7"/>
        <v>0</v>
      </c>
    </row>
    <row r="64" spans="1:6" x14ac:dyDescent="0.25">
      <c r="A64" s="23" t="s">
        <v>870</v>
      </c>
      <c r="B64" s="5" t="str">
        <f t="shared" si="6"/>
        <v>Bal_BO_PEavs</v>
      </c>
      <c r="C64" s="14"/>
      <c r="D64" s="14" t="s">
        <v>917</v>
      </c>
      <c r="E64" s="14" t="s">
        <v>92</v>
      </c>
      <c r="F64" s="27">
        <f t="shared" si="7"/>
        <v>0</v>
      </c>
    </row>
    <row r="65" spans="1:6" x14ac:dyDescent="0.25">
      <c r="A65" s="23" t="s">
        <v>871</v>
      </c>
      <c r="B65" s="5" t="str">
        <f t="shared" si="6"/>
        <v>Bal_BO_PEavo</v>
      </c>
      <c r="C65" s="14"/>
      <c r="D65" s="14" t="s">
        <v>918</v>
      </c>
      <c r="E65" s="14" t="s">
        <v>93</v>
      </c>
      <c r="F65" s="27">
        <f t="shared" si="7"/>
        <v>0</v>
      </c>
    </row>
    <row r="66" spans="1:6" x14ac:dyDescent="0.25">
      <c r="A66" s="23" t="s">
        <v>872</v>
      </c>
      <c r="B66" s="5" t="str">
        <f t="shared" si="6"/>
        <v>Bal_BO_PExv</v>
      </c>
      <c r="C66" s="14"/>
      <c r="D66" s="14" t="s">
        <v>919</v>
      </c>
      <c r="E66" s="14" t="s">
        <v>94</v>
      </c>
      <c r="F66" s="27">
        <f t="shared" si="7"/>
        <v>0</v>
      </c>
    </row>
    <row r="67" spans="1:6" x14ac:dyDescent="0.25">
      <c r="A67" s="23" t="s">
        <v>873</v>
      </c>
      <c r="B67" s="5" t="str">
        <f t="shared" si="6"/>
        <v>Bal_BO_PExr</v>
      </c>
      <c r="C67" s="14" t="s">
        <v>102</v>
      </c>
      <c r="D67" s="14"/>
      <c r="E67" s="14" t="s">
        <v>95</v>
      </c>
      <c r="F67" s="27">
        <f t="shared" si="7"/>
        <v>1146296</v>
      </c>
    </row>
    <row r="68" spans="1:6" x14ac:dyDescent="0.25">
      <c r="A68" s="23" t="s">
        <v>874</v>
      </c>
      <c r="B68" s="5" t="str">
        <f t="shared" si="6"/>
        <v>Bal_BO_PElr</v>
      </c>
      <c r="C68" s="14"/>
      <c r="D68" s="14" t="s">
        <v>920</v>
      </c>
      <c r="E68" s="14" t="s">
        <v>110</v>
      </c>
      <c r="F68" s="27">
        <f t="shared" si="7"/>
        <v>297378</v>
      </c>
    </row>
    <row r="69" spans="1:6" x14ac:dyDescent="0.25">
      <c r="A69" s="23" t="s">
        <v>875</v>
      </c>
      <c r="B69" s="5" t="str">
        <f t="shared" si="6"/>
        <v>Bal_BO_PEvr</v>
      </c>
      <c r="C69" s="14"/>
      <c r="D69" s="14" t="s">
        <v>921</v>
      </c>
      <c r="E69" s="14" t="s">
        <v>96</v>
      </c>
      <c r="F69" s="27">
        <f t="shared" si="7"/>
        <v>0</v>
      </c>
    </row>
    <row r="70" spans="1:6" x14ac:dyDescent="0.25">
      <c r="A70" s="23" t="s">
        <v>876</v>
      </c>
      <c r="B70" s="5" t="str">
        <f t="shared" si="6"/>
        <v>Bal_BO_PErs</v>
      </c>
      <c r="C70" s="14"/>
      <c r="D70" s="14" t="s">
        <v>922</v>
      </c>
      <c r="E70" s="14" t="s">
        <v>97</v>
      </c>
      <c r="F70" s="27">
        <f t="shared" si="7"/>
        <v>0</v>
      </c>
    </row>
    <row r="71" spans="1:6" x14ac:dyDescent="0.25">
      <c r="A71" s="23" t="s">
        <v>877</v>
      </c>
      <c r="B71" s="5" t="str">
        <f t="shared" si="6"/>
        <v>Bal_BO_PExs</v>
      </c>
      <c r="C71" s="14"/>
      <c r="D71" s="14" t="s">
        <v>923</v>
      </c>
      <c r="E71" s="14" t="s">
        <v>98</v>
      </c>
      <c r="F71" s="27">
        <f t="shared" si="7"/>
        <v>848917</v>
      </c>
    </row>
    <row r="72" spans="1:6" x14ac:dyDescent="0.25">
      <c r="A72" s="23" t="s">
        <v>878</v>
      </c>
      <c r="B72" s="5" t="str">
        <f t="shared" si="6"/>
        <v>Bal_BO_PEou</v>
      </c>
      <c r="C72" s="14" t="s">
        <v>103</v>
      </c>
      <c r="D72" s="14"/>
      <c r="E72" s="14" t="s">
        <v>99</v>
      </c>
      <c r="F72" s="27">
        <f t="shared" si="7"/>
        <v>4972857</v>
      </c>
    </row>
    <row r="73" spans="1:6" x14ac:dyDescent="0.25">
      <c r="A73" s="23" t="s">
        <v>879</v>
      </c>
      <c r="B73" s="5" t="str">
        <f t="shared" si="6"/>
        <v>Bal_BO_PEekTot</v>
      </c>
      <c r="C73" s="14"/>
      <c r="D73" s="14"/>
      <c r="E73" s="15" t="s">
        <v>100</v>
      </c>
      <c r="F73" s="27">
        <f t="shared" si="7"/>
        <v>6873201</v>
      </c>
    </row>
    <row r="74" spans="1:6" x14ac:dyDescent="0.25">
      <c r="A74" s="23" t="s">
        <v>470</v>
      </c>
      <c r="B74" s="5" t="str">
        <f t="shared" si="6"/>
        <v>Bal_BO_PTot</v>
      </c>
      <c r="C74" s="14"/>
      <c r="D74" s="14"/>
      <c r="E74" s="15" t="s">
        <v>101</v>
      </c>
      <c r="F74" s="27">
        <f t="shared" si="7"/>
        <v>54973791</v>
      </c>
    </row>
    <row r="75" spans="1:6" x14ac:dyDescent="0.25"/>
  </sheetData>
  <sheetProtection password="BF77" sheet="1" objects="1" scenarios="1"/>
  <mergeCells count="6">
    <mergeCell ref="C1:E1"/>
    <mergeCell ref="C6:F6"/>
    <mergeCell ref="E3:F3"/>
    <mergeCell ref="E4:F4"/>
    <mergeCell ref="C3:D3"/>
    <mergeCell ref="C4:D4"/>
  </mergeCells>
  <dataValidations count="1">
    <dataValidation type="list" allowBlank="1" showInputMessage="1" showErrorMessage="1" sqref="E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3.7109375" style="5" hidden="1" customWidth="1"/>
    <col min="3" max="3" width="4" style="5" bestFit="1" customWidth="1"/>
    <col min="4" max="4" width="73.28515625" style="5" customWidth="1"/>
    <col min="5" max="5" width="16.57031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ht="23.25" x14ac:dyDescent="0.25">
      <c r="C3" s="141" t="s">
        <v>975</v>
      </c>
      <c r="D3" s="141"/>
      <c r="E3" s="141"/>
    </row>
    <row r="4" spans="1:5" ht="33.75" customHeight="1" x14ac:dyDescent="0.25">
      <c r="A4" s="12" t="s">
        <v>31</v>
      </c>
      <c r="B4" s="23" t="s">
        <v>37</v>
      </c>
      <c r="C4" s="24"/>
      <c r="D4" s="25"/>
      <c r="E4" s="26" t="s">
        <v>977</v>
      </c>
    </row>
    <row r="5" spans="1:5" x14ac:dyDescent="0.25">
      <c r="A5" s="18" t="s">
        <v>32</v>
      </c>
      <c r="B5" s="5" t="str">
        <f t="shared" ref="B5:B22" si="0">"Res_"&amp;A5&amp;"_"&amp;$B$4</f>
        <v>Res_Rind_RY</v>
      </c>
      <c r="C5" s="14" t="s">
        <v>0</v>
      </c>
      <c r="D5" s="14" t="s">
        <v>14</v>
      </c>
      <c r="E5" s="27">
        <v>49577573</v>
      </c>
    </row>
    <row r="6" spans="1:5" x14ac:dyDescent="0.25">
      <c r="A6" s="18" t="s">
        <v>33</v>
      </c>
      <c r="B6" s="5" t="str">
        <f t="shared" si="0"/>
        <v>Res_Rudg_RY</v>
      </c>
      <c r="C6" s="14" t="s">
        <v>1</v>
      </c>
      <c r="D6" s="14" t="s">
        <v>15</v>
      </c>
      <c r="E6" s="27">
        <v>16559688</v>
      </c>
    </row>
    <row r="7" spans="1:5" x14ac:dyDescent="0.25">
      <c r="A7" s="18" t="s">
        <v>820</v>
      </c>
      <c r="B7" s="5" t="str">
        <f t="shared" si="0"/>
        <v>Res_TotR_RY</v>
      </c>
      <c r="C7" s="14"/>
      <c r="D7" s="15" t="s">
        <v>16</v>
      </c>
      <c r="E7" s="27">
        <v>33017885</v>
      </c>
    </row>
    <row r="8" spans="1:5" x14ac:dyDescent="0.25">
      <c r="A8" s="18" t="s">
        <v>34</v>
      </c>
      <c r="B8" s="5" t="str">
        <f t="shared" si="0"/>
        <v>Res_UdAk_RY</v>
      </c>
      <c r="C8" s="14" t="s">
        <v>2</v>
      </c>
      <c r="D8" s="14" t="s">
        <v>17</v>
      </c>
      <c r="E8" s="27">
        <v>524902</v>
      </c>
    </row>
    <row r="9" spans="1:5" x14ac:dyDescent="0.25">
      <c r="A9" s="18" t="s">
        <v>821</v>
      </c>
      <c r="B9" s="5" t="str">
        <f t="shared" si="0"/>
        <v>Res_GPi_RY</v>
      </c>
      <c r="C9" s="14" t="s">
        <v>3</v>
      </c>
      <c r="D9" s="14" t="s">
        <v>18</v>
      </c>
      <c r="E9" s="27">
        <v>28137780</v>
      </c>
    </row>
    <row r="10" spans="1:5" x14ac:dyDescent="0.25">
      <c r="A10" s="18" t="s">
        <v>822</v>
      </c>
      <c r="B10" s="5" t="str">
        <f t="shared" si="0"/>
        <v>Res_GPu_RY</v>
      </c>
      <c r="C10" s="14" t="s">
        <v>4</v>
      </c>
      <c r="D10" s="14" t="s">
        <v>19</v>
      </c>
      <c r="E10" s="27">
        <v>5488442</v>
      </c>
    </row>
    <row r="11" spans="1:5" x14ac:dyDescent="0.25">
      <c r="A11" s="18" t="s">
        <v>823</v>
      </c>
      <c r="B11" s="5" t="str">
        <f t="shared" si="0"/>
        <v>Res_RGTot_RY</v>
      </c>
      <c r="C11" s="14"/>
      <c r="D11" s="15" t="s">
        <v>20</v>
      </c>
      <c r="E11" s="27">
        <v>56192127</v>
      </c>
    </row>
    <row r="12" spans="1:5" x14ac:dyDescent="0.25">
      <c r="A12" s="18" t="s">
        <v>35</v>
      </c>
      <c r="B12" s="5" t="str">
        <f t="shared" si="0"/>
        <v>Res_Kreg_RY</v>
      </c>
      <c r="C12" s="14" t="s">
        <v>5</v>
      </c>
      <c r="D12" s="14" t="s">
        <v>21</v>
      </c>
      <c r="E12" s="27">
        <v>6940058</v>
      </c>
    </row>
    <row r="13" spans="1:5" x14ac:dyDescent="0.25">
      <c r="A13" s="18" t="s">
        <v>824</v>
      </c>
      <c r="B13" s="5" t="str">
        <f t="shared" si="0"/>
        <v>Res_Xdi_RY</v>
      </c>
      <c r="C13" s="14" t="s">
        <v>6</v>
      </c>
      <c r="D13" s="14" t="s">
        <v>22</v>
      </c>
      <c r="E13" s="27">
        <v>3992884</v>
      </c>
    </row>
    <row r="14" spans="1:5" x14ac:dyDescent="0.25">
      <c r="A14" s="18" t="s">
        <v>825</v>
      </c>
      <c r="B14" s="5" t="str">
        <f t="shared" si="0"/>
        <v>Res_UPa_RY</v>
      </c>
      <c r="C14" s="14" t="s">
        <v>7</v>
      </c>
      <c r="D14" s="14" t="s">
        <v>23</v>
      </c>
      <c r="E14" s="27">
        <v>42885270</v>
      </c>
    </row>
    <row r="15" spans="1:5" x14ac:dyDescent="0.25">
      <c r="A15" s="18" t="s">
        <v>36</v>
      </c>
      <c r="B15" s="5" t="str">
        <f t="shared" si="0"/>
        <v>Res_ImMa_RY</v>
      </c>
      <c r="C15" s="14" t="s">
        <v>8</v>
      </c>
      <c r="D15" s="14" t="s">
        <v>24</v>
      </c>
      <c r="E15" s="27">
        <v>3230164</v>
      </c>
    </row>
    <row r="16" spans="1:5" x14ac:dyDescent="0.25">
      <c r="A16" s="18" t="s">
        <v>826</v>
      </c>
      <c r="B16" s="5" t="str">
        <f t="shared" si="0"/>
        <v>Res_Xdu_RY</v>
      </c>
      <c r="C16" s="14" t="s">
        <v>9</v>
      </c>
      <c r="D16" s="14" t="s">
        <v>25</v>
      </c>
      <c r="E16" s="27">
        <v>164460</v>
      </c>
    </row>
    <row r="17" spans="1:5" x14ac:dyDescent="0.25">
      <c r="A17" s="18" t="s">
        <v>827</v>
      </c>
      <c r="B17" s="5" t="str">
        <f t="shared" si="0"/>
        <v>Res_UGn_RY</v>
      </c>
      <c r="C17" s="14" t="s">
        <v>10</v>
      </c>
      <c r="D17" s="14" t="s">
        <v>26</v>
      </c>
      <c r="E17" s="27">
        <v>629709</v>
      </c>
    </row>
    <row r="18" spans="1:5" x14ac:dyDescent="0.25">
      <c r="A18" s="18" t="s">
        <v>828</v>
      </c>
      <c r="B18" s="5" t="str">
        <f t="shared" si="0"/>
        <v>Res_Rat_RY</v>
      </c>
      <c r="C18" s="14" t="s">
        <v>11</v>
      </c>
      <c r="D18" s="14" t="s">
        <v>27</v>
      </c>
      <c r="E18" s="27">
        <v>9830347</v>
      </c>
    </row>
    <row r="19" spans="1:5" x14ac:dyDescent="0.25">
      <c r="A19" s="18" t="s">
        <v>829</v>
      </c>
      <c r="B19" s="5" t="str">
        <f t="shared" si="0"/>
        <v>Res_Raa_RY</v>
      </c>
      <c r="C19" s="14" t="s">
        <v>12</v>
      </c>
      <c r="D19" s="14" t="s">
        <v>28</v>
      </c>
      <c r="E19" s="27">
        <v>502</v>
      </c>
    </row>
    <row r="20" spans="1:5" x14ac:dyDescent="0.25">
      <c r="A20" s="18" t="s">
        <v>830</v>
      </c>
      <c r="B20" s="5" t="str">
        <f t="shared" si="0"/>
        <v>Res_RfS_RY</v>
      </c>
      <c r="C20" s="14"/>
      <c r="D20" s="15" t="s">
        <v>29</v>
      </c>
      <c r="E20" s="27">
        <v>30046314</v>
      </c>
    </row>
    <row r="21" spans="1:5" x14ac:dyDescent="0.25">
      <c r="A21" s="18" t="s">
        <v>30</v>
      </c>
      <c r="B21" s="5" t="str">
        <f t="shared" si="0"/>
        <v>Res_Skat_RY</v>
      </c>
      <c r="C21" s="14" t="s">
        <v>13</v>
      </c>
      <c r="D21" s="14" t="s">
        <v>30</v>
      </c>
      <c r="E21" s="27">
        <v>4216035</v>
      </c>
    </row>
    <row r="22" spans="1:5" x14ac:dyDescent="0.25">
      <c r="A22" s="18" t="s">
        <v>831</v>
      </c>
      <c r="B22" s="5" t="str">
        <f t="shared" si="0"/>
        <v>Res_RP_RY</v>
      </c>
      <c r="C22" s="14"/>
      <c r="D22" s="15" t="s">
        <v>519</v>
      </c>
      <c r="E22" s="27">
        <v>25830280</v>
      </c>
    </row>
    <row r="23" spans="1:5" x14ac:dyDescent="0.25"/>
    <row r="24" spans="1:5" hidden="1" x14ac:dyDescent="0.25"/>
  </sheetData>
  <sheetProtection password="BF77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5" hidden="1" customWidth="1"/>
    <col min="2" max="2" width="19.85546875" style="5" hidden="1" customWidth="1"/>
    <col min="3" max="3" width="12.5703125" style="5" bestFit="1" customWidth="1"/>
    <col min="4" max="4" width="59.85546875" style="5" customWidth="1"/>
    <col min="5" max="5" width="16.1406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x14ac:dyDescent="0.25">
      <c r="C3" s="21" t="s">
        <v>1949</v>
      </c>
      <c r="D3" s="175" t="s">
        <v>2055</v>
      </c>
      <c r="E3" s="175"/>
    </row>
    <row r="4" spans="1:5" x14ac:dyDescent="0.25">
      <c r="C4" s="22" t="s">
        <v>1948</v>
      </c>
      <c r="D4" s="176">
        <f>INDEX(Gr13Data,MATCH($D$3,Gr13Navn,0),MATCH(C4,Gr13Var,0))</f>
        <v>5301</v>
      </c>
      <c r="E4" s="176"/>
    </row>
    <row r="5" spans="1:5" x14ac:dyDescent="0.25"/>
    <row r="6" spans="1:5" ht="23.25" x14ac:dyDescent="0.25">
      <c r="C6" s="141" t="s">
        <v>1952</v>
      </c>
      <c r="D6" s="141"/>
      <c r="E6" s="141"/>
    </row>
    <row r="7" spans="1:5" ht="25.5" x14ac:dyDescent="0.25">
      <c r="A7" s="29" t="s">
        <v>31</v>
      </c>
      <c r="B7" s="18" t="s">
        <v>433</v>
      </c>
      <c r="C7" s="31"/>
      <c r="D7" s="32"/>
      <c r="E7" s="20" t="s">
        <v>818</v>
      </c>
    </row>
    <row r="8" spans="1:5" x14ac:dyDescent="0.25">
      <c r="A8" s="29"/>
      <c r="B8" s="18"/>
      <c r="C8" s="31"/>
      <c r="D8" s="33" t="s">
        <v>417</v>
      </c>
      <c r="E8" s="20"/>
    </row>
    <row r="9" spans="1:5" x14ac:dyDescent="0.25">
      <c r="A9" s="23" t="s">
        <v>434</v>
      </c>
      <c r="B9" s="5" t="str">
        <f>"NoEf_"&amp;$B$7&amp;"_"&amp;A9</f>
        <v>NoEf_Evf_EvFg</v>
      </c>
      <c r="C9" s="31" t="s">
        <v>419</v>
      </c>
      <c r="D9" s="31" t="s">
        <v>422</v>
      </c>
      <c r="E9" s="27">
        <f>INDEX(Gr13Data,MATCH($D$3,Gr13Navn,0),MATCH(B9,Gr13Var,0))</f>
        <v>1572816</v>
      </c>
    </row>
    <row r="10" spans="1:5" x14ac:dyDescent="0.25">
      <c r="A10" s="23" t="s">
        <v>435</v>
      </c>
      <c r="B10" s="5" t="str">
        <f t="shared" ref="B10:B19" si="0">"NoEf_"&amp;$B$7&amp;"_"&amp;A10</f>
        <v>NoEf_Evf_EvTR</v>
      </c>
      <c r="C10" s="31" t="s">
        <v>418</v>
      </c>
      <c r="D10" s="31" t="s">
        <v>423</v>
      </c>
      <c r="E10" s="27">
        <f>INDEX(Gr13Data,MATCH($D$3,Gr13Navn,0),MATCH(B10,Gr13Var,0))</f>
        <v>2656144</v>
      </c>
    </row>
    <row r="11" spans="1:5" x14ac:dyDescent="0.25">
      <c r="A11" s="23" t="s">
        <v>436</v>
      </c>
      <c r="B11" s="5" t="str">
        <f t="shared" si="0"/>
        <v>NoEf_Evf_EvTK</v>
      </c>
      <c r="C11" s="31" t="s">
        <v>420</v>
      </c>
      <c r="D11" s="31" t="s">
        <v>424</v>
      </c>
      <c r="E11" s="27">
        <f>INDEX(Gr13Data,MATCH($D$3,Gr13Navn,0),MATCH(B11,Gr13Var,0))</f>
        <v>996985</v>
      </c>
    </row>
    <row r="12" spans="1:5" x14ac:dyDescent="0.25">
      <c r="A12" s="23" t="s">
        <v>437</v>
      </c>
      <c r="B12" s="5" t="str">
        <f t="shared" si="0"/>
        <v>NoEf_Evf_EvX</v>
      </c>
      <c r="C12" s="31" t="s">
        <v>421</v>
      </c>
      <c r="D12" s="31" t="s">
        <v>425</v>
      </c>
      <c r="E12" s="27">
        <f>INDEX(Gr13Data,MATCH($D$3,Gr13Navn,0),MATCH(B12,Gr13Var,0))</f>
        <v>673405</v>
      </c>
    </row>
    <row r="13" spans="1:5" x14ac:dyDescent="0.25">
      <c r="A13" s="23" t="s">
        <v>438</v>
      </c>
      <c r="B13" s="5" t="str">
        <f t="shared" si="0"/>
        <v>NoEf_Evf_EvTot</v>
      </c>
      <c r="C13" s="31"/>
      <c r="D13" s="33" t="s">
        <v>214</v>
      </c>
      <c r="E13" s="27">
        <f>INDEX(Gr13Data,MATCH($D$3,Gr13Navn,0),MATCH(B13,Gr13Var,0))</f>
        <v>5899349</v>
      </c>
    </row>
    <row r="14" spans="1:5" x14ac:dyDescent="0.25">
      <c r="A14" s="20"/>
      <c r="C14" s="31"/>
      <c r="D14" s="31"/>
      <c r="E14" s="20"/>
    </row>
    <row r="15" spans="1:5" x14ac:dyDescent="0.25">
      <c r="A15" s="20"/>
      <c r="C15" s="31"/>
      <c r="D15" s="33" t="s">
        <v>426</v>
      </c>
      <c r="E15" s="20"/>
    </row>
    <row r="16" spans="1:5" x14ac:dyDescent="0.25">
      <c r="A16" s="23" t="s">
        <v>439</v>
      </c>
      <c r="B16" s="5" t="str">
        <f t="shared" si="0"/>
        <v>NoEf_Evf_XFAuk</v>
      </c>
      <c r="C16" s="31" t="s">
        <v>427</v>
      </c>
      <c r="D16" s="31" t="s">
        <v>430</v>
      </c>
      <c r="E16" s="27">
        <f>INDEX(Gr13Data,MATCH($D$3,Gr13Navn,0),MATCH(B16,Gr13Var,0))</f>
        <v>0</v>
      </c>
    </row>
    <row r="17" spans="1:5" x14ac:dyDescent="0.25">
      <c r="A17" s="23" t="s">
        <v>440</v>
      </c>
      <c r="B17" s="5" t="str">
        <f t="shared" si="0"/>
        <v>NoEf_Evf_XFAust</v>
      </c>
      <c r="C17" s="31" t="s">
        <v>428</v>
      </c>
      <c r="D17" s="31" t="s">
        <v>431</v>
      </c>
      <c r="E17" s="27">
        <f>INDEX(Gr13Data,MATCH($D$3,Gr13Navn,0),MATCH(B17,Gr13Var,0))</f>
        <v>0</v>
      </c>
    </row>
    <row r="18" spans="1:5" x14ac:dyDescent="0.25">
      <c r="A18" s="23" t="s">
        <v>441</v>
      </c>
      <c r="B18" s="5" t="str">
        <f t="shared" si="0"/>
        <v>NoEf_Evf_XFAX</v>
      </c>
      <c r="C18" s="31" t="s">
        <v>429</v>
      </c>
      <c r="D18" s="31" t="s">
        <v>432</v>
      </c>
      <c r="E18" s="27">
        <f>INDEX(Gr13Data,MATCH($D$3,Gr13Navn,0),MATCH(B18,Gr13Var,0))</f>
        <v>308485</v>
      </c>
    </row>
    <row r="19" spans="1:5" x14ac:dyDescent="0.25">
      <c r="A19" s="23" t="s">
        <v>442</v>
      </c>
      <c r="B19" s="5" t="str">
        <f t="shared" si="0"/>
        <v>NoEf_Evf_XFATot</v>
      </c>
      <c r="C19" s="31"/>
      <c r="D19" s="33" t="s">
        <v>214</v>
      </c>
      <c r="E19" s="27">
        <f>INDEX(Gr13Data,MATCH($D$3,Gr13Navn,0),MATCH(B19,Gr13Var,0))</f>
        <v>308485</v>
      </c>
    </row>
    <row r="20" spans="1:5" x14ac:dyDescent="0.25">
      <c r="C20" s="34"/>
      <c r="D20" s="35"/>
      <c r="E20" s="36"/>
    </row>
    <row r="21" spans="1:5" hidden="1" x14ac:dyDescent="0.25">
      <c r="C21" s="34"/>
      <c r="D21" s="34"/>
      <c r="E21" s="37"/>
    </row>
    <row r="22" spans="1:5" hidden="1" x14ac:dyDescent="0.25">
      <c r="C22" s="34"/>
      <c r="D22" s="34"/>
      <c r="E22" s="37"/>
    </row>
    <row r="23" spans="1:5" hidden="1" x14ac:dyDescent="0.25">
      <c r="C23" s="34"/>
      <c r="D23" s="34"/>
      <c r="E23" s="37"/>
    </row>
    <row r="24" spans="1:5" hidden="1" x14ac:dyDescent="0.25">
      <c r="C24" s="34"/>
      <c r="D24" s="34"/>
      <c r="E24" s="37"/>
    </row>
  </sheetData>
  <sheetProtection password="BF77" sheet="1" objects="1" scenarios="1"/>
  <mergeCells count="4">
    <mergeCell ref="C6:E6"/>
    <mergeCell ref="D3:E3"/>
    <mergeCell ref="D4:E4"/>
    <mergeCell ref="C1:E1"/>
  </mergeCells>
  <dataValidations count="1">
    <dataValidation type="list" allowBlank="1" showInputMessage="1" showErrorMessage="1" sqref="D3">
      <formula1>Gr13Navn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5" hidden="1" customWidth="1"/>
    <col min="2" max="2" width="13.7109375" style="5" hidden="1" customWidth="1"/>
    <col min="3" max="3" width="12.5703125" style="5" bestFit="1" customWidth="1"/>
    <col min="4" max="4" width="66.85546875" style="5" customWidth="1"/>
    <col min="5" max="5" width="16.57031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x14ac:dyDescent="0.25">
      <c r="C3" s="21" t="s">
        <v>1949</v>
      </c>
      <c r="D3" s="175" t="s">
        <v>1537</v>
      </c>
      <c r="E3" s="175"/>
    </row>
    <row r="4" spans="1:5" x14ac:dyDescent="0.25">
      <c r="C4" s="22" t="s">
        <v>1948</v>
      </c>
      <c r="D4" s="176">
        <f>INDEX(Gr4Data,MATCH($D$3,Gr4Navn,0),MATCH(C4,Gr4Var,0))</f>
        <v>13290</v>
      </c>
      <c r="E4" s="176"/>
    </row>
    <row r="5" spans="1:5" x14ac:dyDescent="0.25"/>
    <row r="6" spans="1:5" ht="23.25" x14ac:dyDescent="0.25">
      <c r="C6" s="141" t="s">
        <v>1953</v>
      </c>
      <c r="D6" s="141"/>
      <c r="E6" s="141"/>
    </row>
    <row r="7" spans="1:5" ht="33.75" customHeight="1" x14ac:dyDescent="0.25">
      <c r="A7" s="12" t="s">
        <v>31</v>
      </c>
      <c r="B7" s="23" t="s">
        <v>37</v>
      </c>
      <c r="C7" s="24"/>
      <c r="D7" s="25"/>
      <c r="E7" s="26" t="s">
        <v>977</v>
      </c>
    </row>
    <row r="8" spans="1:5" x14ac:dyDescent="0.25">
      <c r="A8" s="18" t="s">
        <v>32</v>
      </c>
      <c r="B8" s="5" t="str">
        <f t="shared" ref="B8:B25" si="0">"Res_"&amp;A8&amp;"_"&amp;$B$7</f>
        <v>Res_Rind_RY</v>
      </c>
      <c r="C8" s="14" t="s">
        <v>0</v>
      </c>
      <c r="D8" s="14" t="s">
        <v>14</v>
      </c>
      <c r="E8" s="27">
        <f t="shared" ref="E8:E25" si="1">INDEX(Gr4Data,MATCH($D$3,Gr4Navn,0),MATCH(B8,Gr4Var,0))</f>
        <v>17816</v>
      </c>
    </row>
    <row r="9" spans="1:5" x14ac:dyDescent="0.25">
      <c r="A9" s="18" t="s">
        <v>33</v>
      </c>
      <c r="B9" s="5" t="str">
        <f t="shared" si="0"/>
        <v>Res_Rudg_RY</v>
      </c>
      <c r="C9" s="14" t="s">
        <v>1</v>
      </c>
      <c r="D9" s="14" t="s">
        <v>15</v>
      </c>
      <c r="E9" s="27">
        <f t="shared" si="1"/>
        <v>167</v>
      </c>
    </row>
    <row r="10" spans="1:5" x14ac:dyDescent="0.25">
      <c r="A10" s="18" t="s">
        <v>820</v>
      </c>
      <c r="B10" s="5" t="str">
        <f t="shared" si="0"/>
        <v>Res_TotR_RY</v>
      </c>
      <c r="C10" s="14"/>
      <c r="D10" s="15" t="s">
        <v>16</v>
      </c>
      <c r="E10" s="27">
        <f t="shared" si="1"/>
        <v>17649</v>
      </c>
    </row>
    <row r="11" spans="1:5" x14ac:dyDescent="0.25">
      <c r="A11" s="18" t="s">
        <v>34</v>
      </c>
      <c r="B11" s="5" t="str">
        <f t="shared" si="0"/>
        <v>Res_UdAk_RY</v>
      </c>
      <c r="C11" s="14" t="s">
        <v>2</v>
      </c>
      <c r="D11" s="14" t="s">
        <v>17</v>
      </c>
      <c r="E11" s="27">
        <f t="shared" si="1"/>
        <v>51</v>
      </c>
    </row>
    <row r="12" spans="1:5" x14ac:dyDescent="0.25">
      <c r="A12" s="18" t="s">
        <v>821</v>
      </c>
      <c r="B12" s="5" t="str">
        <f t="shared" si="0"/>
        <v>Res_GPi_RY</v>
      </c>
      <c r="C12" s="14" t="s">
        <v>3</v>
      </c>
      <c r="D12" s="14" t="s">
        <v>18</v>
      </c>
      <c r="E12" s="27">
        <f t="shared" si="1"/>
        <v>9518</v>
      </c>
    </row>
    <row r="13" spans="1:5" x14ac:dyDescent="0.25">
      <c r="A13" s="18" t="s">
        <v>822</v>
      </c>
      <c r="B13" s="5" t="str">
        <f t="shared" si="0"/>
        <v>Res_GPu_RY</v>
      </c>
      <c r="C13" s="14" t="s">
        <v>4</v>
      </c>
      <c r="D13" s="14" t="s">
        <v>19</v>
      </c>
      <c r="E13" s="27">
        <f t="shared" si="1"/>
        <v>932</v>
      </c>
    </row>
    <row r="14" spans="1:5" x14ac:dyDescent="0.25">
      <c r="A14" s="18" t="s">
        <v>823</v>
      </c>
      <c r="B14" s="5" t="str">
        <f t="shared" si="0"/>
        <v>Res_RGTot_RY</v>
      </c>
      <c r="C14" s="14"/>
      <c r="D14" s="15" t="s">
        <v>20</v>
      </c>
      <c r="E14" s="27">
        <f t="shared" si="1"/>
        <v>26286</v>
      </c>
    </row>
    <row r="15" spans="1:5" x14ac:dyDescent="0.25">
      <c r="A15" s="18" t="s">
        <v>35</v>
      </c>
      <c r="B15" s="5" t="str">
        <f t="shared" si="0"/>
        <v>Res_Kreg_RY</v>
      </c>
      <c r="C15" s="14" t="s">
        <v>5</v>
      </c>
      <c r="D15" s="14" t="s">
        <v>21</v>
      </c>
      <c r="E15" s="27">
        <f t="shared" si="1"/>
        <v>-1261</v>
      </c>
    </row>
    <row r="16" spans="1:5" x14ac:dyDescent="0.25">
      <c r="A16" s="18" t="s">
        <v>824</v>
      </c>
      <c r="B16" s="5" t="str">
        <f t="shared" si="0"/>
        <v>Res_Xdi_RY</v>
      </c>
      <c r="C16" s="14" t="s">
        <v>6</v>
      </c>
      <c r="D16" s="14" t="s">
        <v>22</v>
      </c>
      <c r="E16" s="27">
        <f t="shared" si="1"/>
        <v>12</v>
      </c>
    </row>
    <row r="17" spans="1:5" x14ac:dyDescent="0.25">
      <c r="A17" s="18" t="s">
        <v>825</v>
      </c>
      <c r="B17" s="5" t="str">
        <f t="shared" si="0"/>
        <v>Res_UPa_RY</v>
      </c>
      <c r="C17" s="14" t="s">
        <v>7</v>
      </c>
      <c r="D17" s="14" t="s">
        <v>23</v>
      </c>
      <c r="E17" s="27">
        <f t="shared" si="1"/>
        <v>22841</v>
      </c>
    </row>
    <row r="18" spans="1:5" x14ac:dyDescent="0.25">
      <c r="A18" s="18" t="s">
        <v>36</v>
      </c>
      <c r="B18" s="5" t="str">
        <f t="shared" si="0"/>
        <v>Res_ImMa_RY</v>
      </c>
      <c r="C18" s="14" t="s">
        <v>8</v>
      </c>
      <c r="D18" s="14" t="s">
        <v>24</v>
      </c>
      <c r="E18" s="27">
        <f t="shared" si="1"/>
        <v>332</v>
      </c>
    </row>
    <row r="19" spans="1:5" x14ac:dyDescent="0.25">
      <c r="A19" s="18" t="s">
        <v>826</v>
      </c>
      <c r="B19" s="5" t="str">
        <f t="shared" si="0"/>
        <v>Res_Xdu_RY</v>
      </c>
      <c r="C19" s="14" t="s">
        <v>9</v>
      </c>
      <c r="D19" s="14" t="s">
        <v>25</v>
      </c>
      <c r="E19" s="27">
        <f t="shared" si="1"/>
        <v>0</v>
      </c>
    </row>
    <row r="20" spans="1:5" x14ac:dyDescent="0.25">
      <c r="A20" s="18" t="s">
        <v>827</v>
      </c>
      <c r="B20" s="5" t="str">
        <f t="shared" si="0"/>
        <v>Res_UGn_RY</v>
      </c>
      <c r="C20" s="14" t="s">
        <v>10</v>
      </c>
      <c r="D20" s="14" t="s">
        <v>26</v>
      </c>
      <c r="E20" s="27">
        <f t="shared" si="1"/>
        <v>1179</v>
      </c>
    </row>
    <row r="21" spans="1:5" x14ac:dyDescent="0.25">
      <c r="A21" s="18" t="s">
        <v>828</v>
      </c>
      <c r="B21" s="5" t="str">
        <f t="shared" si="0"/>
        <v>Res_Rat_RY</v>
      </c>
      <c r="C21" s="14" t="s">
        <v>11</v>
      </c>
      <c r="D21" s="14" t="s">
        <v>27</v>
      </c>
      <c r="E21" s="27">
        <f t="shared" si="1"/>
        <v>0</v>
      </c>
    </row>
    <row r="22" spans="1:5" x14ac:dyDescent="0.25">
      <c r="A22" s="18" t="s">
        <v>829</v>
      </c>
      <c r="B22" s="5" t="str">
        <f t="shared" si="0"/>
        <v>Res_Raa_RY</v>
      </c>
      <c r="C22" s="14" t="s">
        <v>12</v>
      </c>
      <c r="D22" s="14" t="s">
        <v>28</v>
      </c>
      <c r="E22" s="27">
        <f t="shared" si="1"/>
        <v>0</v>
      </c>
    </row>
    <row r="23" spans="1:5" x14ac:dyDescent="0.25">
      <c r="A23" s="18" t="s">
        <v>830</v>
      </c>
      <c r="B23" s="5" t="str">
        <f t="shared" si="0"/>
        <v>Res_RfS_RY</v>
      </c>
      <c r="C23" s="14"/>
      <c r="D23" s="15" t="s">
        <v>29</v>
      </c>
      <c r="E23" s="27">
        <f t="shared" si="1"/>
        <v>686</v>
      </c>
    </row>
    <row r="24" spans="1:5" x14ac:dyDescent="0.25">
      <c r="A24" s="18" t="s">
        <v>30</v>
      </c>
      <c r="B24" s="5" t="str">
        <f t="shared" si="0"/>
        <v>Res_Skat_RY</v>
      </c>
      <c r="C24" s="14" t="s">
        <v>13</v>
      </c>
      <c r="D24" s="14" t="s">
        <v>30</v>
      </c>
      <c r="E24" s="27">
        <f t="shared" si="1"/>
        <v>81</v>
      </c>
    </row>
    <row r="25" spans="1:5" x14ac:dyDescent="0.25">
      <c r="A25" s="18" t="s">
        <v>831</v>
      </c>
      <c r="B25" s="5" t="str">
        <f t="shared" si="0"/>
        <v>Res_RP_RY</v>
      </c>
      <c r="C25" s="14"/>
      <c r="D25" s="15" t="s">
        <v>519</v>
      </c>
      <c r="E25" s="27">
        <f t="shared" si="1"/>
        <v>605</v>
      </c>
    </row>
    <row r="26" spans="1:5" x14ac:dyDescent="0.25"/>
  </sheetData>
  <sheetProtection password="BF77" sheet="1" objects="1" scenarios="1"/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5" hidden="1" customWidth="1"/>
    <col min="2" max="2" width="15.5703125" style="5" hidden="1" customWidth="1"/>
    <col min="3" max="4" width="7" style="5" customWidth="1"/>
    <col min="5" max="5" width="90.140625" style="5" bestFit="1" customWidth="1"/>
    <col min="6" max="6" width="19.28515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s="28" customFormat="1" x14ac:dyDescent="0.25"/>
    <row r="3" spans="1:6" s="28" customFormat="1" x14ac:dyDescent="0.25">
      <c r="C3" s="171" t="s">
        <v>1949</v>
      </c>
      <c r="D3" s="171"/>
      <c r="E3" s="175" t="s">
        <v>1537</v>
      </c>
      <c r="F3" s="175"/>
    </row>
    <row r="4" spans="1:6" x14ac:dyDescent="0.25">
      <c r="C4" s="177" t="s">
        <v>1948</v>
      </c>
      <c r="D4" s="177"/>
      <c r="E4" s="176">
        <f>INDEX(Gr4Data,MATCH($E$3,Gr4Navn,0),MATCH(C4,Gr4Var,0))</f>
        <v>13290</v>
      </c>
      <c r="F4" s="176"/>
    </row>
    <row r="5" spans="1:6" x14ac:dyDescent="0.25"/>
    <row r="6" spans="1:6" ht="23.25" x14ac:dyDescent="0.25">
      <c r="C6" s="143" t="s">
        <v>1954</v>
      </c>
      <c r="D6" s="143"/>
      <c r="E6" s="143"/>
      <c r="F6" s="143"/>
    </row>
    <row r="7" spans="1:6" ht="25.5" x14ac:dyDescent="0.25">
      <c r="C7" s="14"/>
      <c r="D7" s="14"/>
      <c r="E7" s="15"/>
      <c r="F7" s="20" t="s">
        <v>897</v>
      </c>
    </row>
    <row r="8" spans="1:6" x14ac:dyDescent="0.25">
      <c r="A8" s="29" t="s">
        <v>31</v>
      </c>
      <c r="B8" s="18" t="s">
        <v>104</v>
      </c>
      <c r="C8" s="14"/>
      <c r="D8" s="14"/>
      <c r="E8" s="15" t="s">
        <v>43</v>
      </c>
      <c r="F8" s="20"/>
    </row>
    <row r="9" spans="1:6" x14ac:dyDescent="0.25">
      <c r="A9" s="23" t="s">
        <v>832</v>
      </c>
      <c r="B9" s="5" t="str">
        <f t="shared" ref="B9:B30" si="0">"Bal_"&amp;$B$8&amp;"_"&amp;A9</f>
        <v>Bal_BO_Akac</v>
      </c>
      <c r="C9" s="14" t="s">
        <v>0</v>
      </c>
      <c r="D9" s="14"/>
      <c r="E9" s="14" t="s">
        <v>44</v>
      </c>
      <c r="F9" s="27">
        <f t="shared" ref="F9:F30" si="1">INDEX(Gr4Data,MATCH($E$3,Gr4Navn,0),MATCH(B9,Gr4Var,0))</f>
        <v>70300</v>
      </c>
    </row>
    <row r="10" spans="1:6" x14ac:dyDescent="0.25">
      <c r="A10" s="23" t="s">
        <v>833</v>
      </c>
      <c r="B10" s="5" t="str">
        <f t="shared" si="0"/>
        <v>Bal_BO_Agb</v>
      </c>
      <c r="C10" s="14" t="s">
        <v>1</v>
      </c>
      <c r="D10" s="14"/>
      <c r="E10" s="14" t="s">
        <v>45</v>
      </c>
      <c r="F10" s="27">
        <f t="shared" si="1"/>
        <v>0</v>
      </c>
    </row>
    <row r="11" spans="1:6" x14ac:dyDescent="0.25">
      <c r="A11" s="23" t="s">
        <v>461</v>
      </c>
      <c r="B11" s="5" t="str">
        <f t="shared" si="0"/>
        <v>Bal_BO_Atkc</v>
      </c>
      <c r="C11" s="14" t="s">
        <v>2</v>
      </c>
      <c r="D11" s="14"/>
      <c r="E11" s="14" t="s">
        <v>46</v>
      </c>
      <c r="F11" s="27">
        <f t="shared" si="1"/>
        <v>48977</v>
      </c>
    </row>
    <row r="12" spans="1:6" x14ac:dyDescent="0.25">
      <c r="A12" s="23" t="s">
        <v>462</v>
      </c>
      <c r="B12" s="5" t="str">
        <f t="shared" si="0"/>
        <v>Bal_BO_Autd</v>
      </c>
      <c r="C12" s="14" t="s">
        <v>3</v>
      </c>
      <c r="D12" s="14"/>
      <c r="E12" s="14" t="s">
        <v>47</v>
      </c>
      <c r="F12" s="27">
        <f t="shared" si="1"/>
        <v>0</v>
      </c>
    </row>
    <row r="13" spans="1:6" x14ac:dyDescent="0.25">
      <c r="A13" s="23" t="s">
        <v>463</v>
      </c>
      <c r="B13" s="5" t="str">
        <f t="shared" si="0"/>
        <v>Bal_BO_Auta</v>
      </c>
      <c r="C13" s="14" t="s">
        <v>4</v>
      </c>
      <c r="D13" s="14"/>
      <c r="E13" s="14" t="s">
        <v>48</v>
      </c>
      <c r="F13" s="27">
        <f t="shared" si="1"/>
        <v>287063</v>
      </c>
    </row>
    <row r="14" spans="1:6" x14ac:dyDescent="0.25">
      <c r="A14" s="23" t="s">
        <v>464</v>
      </c>
      <c r="B14" s="5" t="str">
        <f t="shared" si="0"/>
        <v>Bal_BO_Aod</v>
      </c>
      <c r="C14" s="14" t="s">
        <v>5</v>
      </c>
      <c r="D14" s="14"/>
      <c r="E14" s="14" t="s">
        <v>49</v>
      </c>
      <c r="F14" s="27">
        <f t="shared" si="1"/>
        <v>166647</v>
      </c>
    </row>
    <row r="15" spans="1:6" x14ac:dyDescent="0.25">
      <c r="A15" s="23" t="s">
        <v>465</v>
      </c>
      <c r="B15" s="5" t="str">
        <f t="shared" si="0"/>
        <v>Bal_BO_Aoa</v>
      </c>
      <c r="C15" s="14" t="s">
        <v>6</v>
      </c>
      <c r="D15" s="14"/>
      <c r="E15" s="14" t="s">
        <v>50</v>
      </c>
      <c r="F15" s="27">
        <f t="shared" si="1"/>
        <v>0</v>
      </c>
    </row>
    <row r="16" spans="1:6" x14ac:dyDescent="0.25">
      <c r="A16" s="23" t="s">
        <v>834</v>
      </c>
      <c r="B16" s="5" t="str">
        <f t="shared" si="0"/>
        <v>Bal_BO_Aak</v>
      </c>
      <c r="C16" s="14" t="s">
        <v>7</v>
      </c>
      <c r="D16" s="14"/>
      <c r="E16" s="14" t="s">
        <v>51</v>
      </c>
      <c r="F16" s="27">
        <f t="shared" si="1"/>
        <v>6350</v>
      </c>
    </row>
    <row r="17" spans="1:6" x14ac:dyDescent="0.25">
      <c r="A17" s="23" t="s">
        <v>835</v>
      </c>
      <c r="B17" s="5" t="str">
        <f t="shared" si="0"/>
        <v>Bal_BO_Akav</v>
      </c>
      <c r="C17" s="14" t="s">
        <v>8</v>
      </c>
      <c r="D17" s="14"/>
      <c r="E17" s="14" t="s">
        <v>52</v>
      </c>
      <c r="F17" s="27">
        <f t="shared" si="1"/>
        <v>0</v>
      </c>
    </row>
    <row r="18" spans="1:6" x14ac:dyDescent="0.25">
      <c r="A18" s="23" t="s">
        <v>836</v>
      </c>
      <c r="B18" s="5" t="str">
        <f t="shared" si="0"/>
        <v>Bal_BO_Aktv</v>
      </c>
      <c r="C18" s="14" t="s">
        <v>9</v>
      </c>
      <c r="D18" s="14"/>
      <c r="E18" s="14" t="s">
        <v>53</v>
      </c>
      <c r="F18" s="27">
        <f t="shared" si="1"/>
        <v>0</v>
      </c>
    </row>
    <row r="19" spans="1:6" x14ac:dyDescent="0.25">
      <c r="A19" s="23" t="s">
        <v>837</v>
      </c>
      <c r="B19" s="5" t="str">
        <f t="shared" si="0"/>
        <v>Bal_BO_Aatp</v>
      </c>
      <c r="C19" s="14" t="s">
        <v>10</v>
      </c>
      <c r="D19" s="14"/>
      <c r="E19" s="14" t="s">
        <v>54</v>
      </c>
      <c r="F19" s="27">
        <f t="shared" si="1"/>
        <v>12109</v>
      </c>
    </row>
    <row r="20" spans="1:6" x14ac:dyDescent="0.25">
      <c r="A20" s="23" t="s">
        <v>838</v>
      </c>
      <c r="B20" s="5" t="str">
        <f t="shared" si="0"/>
        <v>Bal_BO_Aia</v>
      </c>
      <c r="C20" s="14" t="s">
        <v>11</v>
      </c>
      <c r="D20" s="14"/>
      <c r="E20" s="14" t="s">
        <v>55</v>
      </c>
      <c r="F20" s="27">
        <f t="shared" si="1"/>
        <v>0</v>
      </c>
    </row>
    <row r="21" spans="1:6" x14ac:dyDescent="0.25">
      <c r="A21" s="23" t="s">
        <v>939</v>
      </c>
      <c r="B21" s="5" t="str">
        <f t="shared" si="0"/>
        <v>Bal_BO_AgbTot</v>
      </c>
      <c r="C21" s="14" t="s">
        <v>12</v>
      </c>
      <c r="D21" s="14"/>
      <c r="E21" s="14" t="s">
        <v>56</v>
      </c>
      <c r="F21" s="27">
        <f t="shared" si="1"/>
        <v>0</v>
      </c>
    </row>
    <row r="22" spans="1:6" x14ac:dyDescent="0.25">
      <c r="A22" s="23" t="s">
        <v>839</v>
      </c>
      <c r="B22" s="5" t="str">
        <f t="shared" si="0"/>
        <v>Bal_BO_Aie</v>
      </c>
      <c r="C22" s="14"/>
      <c r="D22" s="14" t="s">
        <v>913</v>
      </c>
      <c r="E22" s="14" t="s">
        <v>57</v>
      </c>
      <c r="F22" s="27">
        <f t="shared" si="1"/>
        <v>0</v>
      </c>
    </row>
    <row r="23" spans="1:6" x14ac:dyDescent="0.25">
      <c r="A23" s="23" t="s">
        <v>840</v>
      </c>
      <c r="B23" s="5" t="str">
        <f t="shared" si="0"/>
        <v>Bal_BO_Ade</v>
      </c>
      <c r="C23" s="14"/>
      <c r="D23" s="14" t="s">
        <v>914</v>
      </c>
      <c r="E23" s="14" t="s">
        <v>58</v>
      </c>
      <c r="F23" s="27">
        <f t="shared" si="1"/>
        <v>0</v>
      </c>
    </row>
    <row r="24" spans="1:6" x14ac:dyDescent="0.25">
      <c r="A24" s="23" t="s">
        <v>841</v>
      </c>
      <c r="B24" s="5" t="str">
        <f t="shared" si="0"/>
        <v>Bal_BO_Axma</v>
      </c>
      <c r="C24" s="14" t="s">
        <v>13</v>
      </c>
      <c r="D24" s="14"/>
      <c r="E24" s="14" t="s">
        <v>59</v>
      </c>
      <c r="F24" s="27">
        <f t="shared" si="1"/>
        <v>3951</v>
      </c>
    </row>
    <row r="25" spans="1:6" x14ac:dyDescent="0.25">
      <c r="A25" s="23" t="s">
        <v>842</v>
      </c>
      <c r="B25" s="5" t="str">
        <f t="shared" si="0"/>
        <v>Bal_BO_Aas</v>
      </c>
      <c r="C25" s="14" t="s">
        <v>38</v>
      </c>
      <c r="D25" s="14"/>
      <c r="E25" s="14" t="s">
        <v>60</v>
      </c>
      <c r="F25" s="27">
        <f t="shared" si="1"/>
        <v>1946</v>
      </c>
    </row>
    <row r="26" spans="1:6" x14ac:dyDescent="0.25">
      <c r="A26" s="23" t="s">
        <v>845</v>
      </c>
      <c r="B26" s="5" t="str">
        <f t="shared" si="0"/>
        <v>Bal_BO_Aus</v>
      </c>
      <c r="C26" s="14" t="s">
        <v>39</v>
      </c>
      <c r="D26" s="14"/>
      <c r="E26" s="14" t="s">
        <v>61</v>
      </c>
      <c r="F26" s="27">
        <f t="shared" si="1"/>
        <v>997</v>
      </c>
    </row>
    <row r="27" spans="1:6" x14ac:dyDescent="0.25">
      <c r="A27" s="23" t="s">
        <v>843</v>
      </c>
      <c r="B27" s="5" t="str">
        <f t="shared" si="0"/>
        <v>Bal_BO_Aamb</v>
      </c>
      <c r="C27" s="14" t="s">
        <v>40</v>
      </c>
      <c r="D27" s="14"/>
      <c r="E27" s="14" t="s">
        <v>62</v>
      </c>
      <c r="F27" s="27">
        <f t="shared" si="1"/>
        <v>0</v>
      </c>
    </row>
    <row r="28" spans="1:6" x14ac:dyDescent="0.25">
      <c r="A28" s="23" t="s">
        <v>844</v>
      </c>
      <c r="B28" s="5" t="str">
        <f t="shared" si="0"/>
        <v>Bal_BO_Axa</v>
      </c>
      <c r="C28" s="14" t="s">
        <v>41</v>
      </c>
      <c r="D28" s="14"/>
      <c r="E28" s="14" t="s">
        <v>63</v>
      </c>
      <c r="F28" s="27">
        <f t="shared" si="1"/>
        <v>11807</v>
      </c>
    </row>
    <row r="29" spans="1:6" x14ac:dyDescent="0.25">
      <c r="A29" s="23" t="s">
        <v>846</v>
      </c>
      <c r="B29" s="5" t="str">
        <f t="shared" si="0"/>
        <v>Bal_BO_Apap</v>
      </c>
      <c r="C29" s="14" t="s">
        <v>42</v>
      </c>
      <c r="D29" s="14"/>
      <c r="E29" s="14" t="s">
        <v>64</v>
      </c>
      <c r="F29" s="27">
        <f t="shared" si="1"/>
        <v>557</v>
      </c>
    </row>
    <row r="30" spans="1:6" x14ac:dyDescent="0.25">
      <c r="A30" s="23" t="s">
        <v>466</v>
      </c>
      <c r="B30" s="5" t="str">
        <f t="shared" si="0"/>
        <v>Bal_BO_ATot</v>
      </c>
      <c r="C30" s="14"/>
      <c r="D30" s="14"/>
      <c r="E30" s="15" t="s">
        <v>65</v>
      </c>
      <c r="F30" s="27">
        <f t="shared" si="1"/>
        <v>610705</v>
      </c>
    </row>
    <row r="31" spans="1:6" x14ac:dyDescent="0.25">
      <c r="A31" s="30"/>
      <c r="C31" s="14"/>
      <c r="D31" s="14"/>
      <c r="E31" s="14"/>
      <c r="F31" s="30"/>
    </row>
    <row r="32" spans="1:6" x14ac:dyDescent="0.25">
      <c r="A32" s="30"/>
      <c r="C32" s="14"/>
      <c r="D32" s="14"/>
      <c r="E32" s="15" t="s">
        <v>66</v>
      </c>
      <c r="F32" s="30"/>
    </row>
    <row r="33" spans="1:6" x14ac:dyDescent="0.25">
      <c r="A33" s="30"/>
      <c r="C33" s="14"/>
      <c r="D33" s="14"/>
      <c r="E33" s="14"/>
      <c r="F33" s="30"/>
    </row>
    <row r="34" spans="1:6" x14ac:dyDescent="0.25">
      <c r="A34" s="30"/>
      <c r="C34" s="14"/>
      <c r="D34" s="14"/>
      <c r="E34" s="15" t="s">
        <v>67</v>
      </c>
      <c r="F34" s="30"/>
    </row>
    <row r="35" spans="1:6" x14ac:dyDescent="0.25">
      <c r="A35" s="23" t="s">
        <v>848</v>
      </c>
      <c r="B35" s="5" t="str">
        <f t="shared" ref="B35:B45" si="2">"Bal_"&amp;$B$8&amp;"_"&amp;A35</f>
        <v>Bal_BO_PGkc</v>
      </c>
      <c r="C35" s="14" t="s">
        <v>0</v>
      </c>
      <c r="D35" s="14"/>
      <c r="E35" s="14" t="s">
        <v>68</v>
      </c>
      <c r="F35" s="27">
        <f t="shared" ref="F35:F45" si="3">INDEX(Gr4Data,MATCH($E$3,Gr4Navn,0),MATCH(B35,Gr4Var,0))</f>
        <v>1748</v>
      </c>
    </row>
    <row r="36" spans="1:6" x14ac:dyDescent="0.25">
      <c r="A36" s="23" t="s">
        <v>849</v>
      </c>
      <c r="B36" s="5" t="str">
        <f t="shared" si="2"/>
        <v>Bal_BO_PGiag</v>
      </c>
      <c r="C36" s="14" t="s">
        <v>1</v>
      </c>
      <c r="D36" s="14"/>
      <c r="E36" s="14" t="s">
        <v>69</v>
      </c>
      <c r="F36" s="27">
        <f t="shared" si="3"/>
        <v>520095</v>
      </c>
    </row>
    <row r="37" spans="1:6" x14ac:dyDescent="0.25">
      <c r="A37" s="23" t="s">
        <v>850</v>
      </c>
      <c r="B37" s="5" t="str">
        <f t="shared" si="2"/>
        <v>Bal_BO_PGip</v>
      </c>
      <c r="C37" s="14" t="s">
        <v>2</v>
      </c>
      <c r="D37" s="14"/>
      <c r="E37" s="14" t="s">
        <v>70</v>
      </c>
      <c r="F37" s="27">
        <f t="shared" si="3"/>
        <v>12109</v>
      </c>
    </row>
    <row r="38" spans="1:6" x14ac:dyDescent="0.25">
      <c r="A38" s="23" t="s">
        <v>851</v>
      </c>
      <c r="B38" s="5" t="str">
        <f t="shared" si="2"/>
        <v>Bal_BO_PGuod</v>
      </c>
      <c r="C38" s="14" t="s">
        <v>3</v>
      </c>
      <c r="D38" s="14"/>
      <c r="E38" s="14" t="s">
        <v>71</v>
      </c>
      <c r="F38" s="27">
        <f t="shared" si="3"/>
        <v>0</v>
      </c>
    </row>
    <row r="39" spans="1:6" x14ac:dyDescent="0.25">
      <c r="A39" s="23" t="s">
        <v>852</v>
      </c>
      <c r="B39" s="5" t="str">
        <f t="shared" si="2"/>
        <v>Bal_BO_PGuoa</v>
      </c>
      <c r="C39" s="14" t="s">
        <v>4</v>
      </c>
      <c r="D39" s="14"/>
      <c r="E39" s="14" t="s">
        <v>72</v>
      </c>
      <c r="F39" s="27">
        <f t="shared" si="3"/>
        <v>0</v>
      </c>
    </row>
    <row r="40" spans="1:6" x14ac:dyDescent="0.25">
      <c r="A40" s="23" t="s">
        <v>853</v>
      </c>
      <c r="B40" s="5" t="str">
        <f t="shared" si="2"/>
        <v>Bal_BO_PGxfd</v>
      </c>
      <c r="C40" s="14" t="s">
        <v>5</v>
      </c>
      <c r="D40" s="14"/>
      <c r="E40" s="14" t="s">
        <v>73</v>
      </c>
      <c r="F40" s="27">
        <f t="shared" si="3"/>
        <v>0</v>
      </c>
    </row>
    <row r="41" spans="1:6" x14ac:dyDescent="0.25">
      <c r="A41" s="23" t="s">
        <v>854</v>
      </c>
      <c r="B41" s="5" t="str">
        <f t="shared" si="2"/>
        <v>Bal_BO_PGas</v>
      </c>
      <c r="C41" s="14" t="s">
        <v>6</v>
      </c>
      <c r="D41" s="14"/>
      <c r="E41" s="14" t="s">
        <v>74</v>
      </c>
      <c r="F41" s="27">
        <f t="shared" si="3"/>
        <v>0</v>
      </c>
    </row>
    <row r="42" spans="1:6" x14ac:dyDescent="0.25">
      <c r="A42" s="23" t="s">
        <v>855</v>
      </c>
      <c r="B42" s="5" t="str">
        <f t="shared" si="2"/>
        <v>Bal_BO_PGmof</v>
      </c>
      <c r="C42" s="14" t="s">
        <v>7</v>
      </c>
      <c r="D42" s="14"/>
      <c r="E42" s="14" t="s">
        <v>75</v>
      </c>
      <c r="F42" s="27">
        <f t="shared" si="3"/>
        <v>0</v>
      </c>
    </row>
    <row r="43" spans="1:6" x14ac:dyDescent="0.25">
      <c r="A43" s="23" t="s">
        <v>856</v>
      </c>
      <c r="B43" s="5" t="str">
        <f t="shared" si="2"/>
        <v>Bal_BO_PGxap</v>
      </c>
      <c r="C43" s="14" t="s">
        <v>8</v>
      </c>
      <c r="D43" s="14"/>
      <c r="E43" s="14" t="s">
        <v>76</v>
      </c>
      <c r="F43" s="27">
        <f t="shared" si="3"/>
        <v>2769</v>
      </c>
    </row>
    <row r="44" spans="1:6" x14ac:dyDescent="0.25">
      <c r="A44" s="23" t="s">
        <v>857</v>
      </c>
      <c r="B44" s="5" t="str">
        <f t="shared" si="2"/>
        <v>Bal_BO_PGpaf</v>
      </c>
      <c r="C44" s="14" t="s">
        <v>9</v>
      </c>
      <c r="D44" s="14"/>
      <c r="E44" s="14" t="s">
        <v>64</v>
      </c>
      <c r="F44" s="27">
        <f t="shared" si="3"/>
        <v>0</v>
      </c>
    </row>
    <row r="45" spans="1:6" x14ac:dyDescent="0.25">
      <c r="A45" s="23" t="s">
        <v>858</v>
      </c>
      <c r="B45" s="5" t="str">
        <f t="shared" si="2"/>
        <v>Bal_BO_PGTot</v>
      </c>
      <c r="C45" s="14"/>
      <c r="D45" s="14"/>
      <c r="E45" s="15" t="s">
        <v>77</v>
      </c>
      <c r="F45" s="27">
        <f t="shared" si="3"/>
        <v>536721</v>
      </c>
    </row>
    <row r="46" spans="1:6" x14ac:dyDescent="0.25">
      <c r="A46" s="30"/>
      <c r="C46" s="14"/>
      <c r="D46" s="14"/>
      <c r="E46" s="14"/>
      <c r="F46" s="30"/>
    </row>
    <row r="47" spans="1:6" x14ac:dyDescent="0.25">
      <c r="A47" s="30"/>
      <c r="C47" s="14"/>
      <c r="D47" s="14"/>
      <c r="E47" s="15" t="s">
        <v>78</v>
      </c>
      <c r="F47" s="30"/>
    </row>
    <row r="48" spans="1:6" x14ac:dyDescent="0.25">
      <c r="A48" s="23" t="s">
        <v>859</v>
      </c>
      <c r="B48" s="5" t="str">
        <f t="shared" ref="B48:B53" si="4">"Bal_"&amp;$B$8&amp;"_"&amp;A48</f>
        <v>Bal_BO_PHpf</v>
      </c>
      <c r="C48" s="14" t="s">
        <v>10</v>
      </c>
      <c r="D48" s="14"/>
      <c r="E48" s="14" t="s">
        <v>79</v>
      </c>
      <c r="F48" s="27">
        <f t="shared" ref="F48:F53" si="5">INDEX(Gr4Data,MATCH($E$3,Gr4Navn,0),MATCH(B48,Gr4Var,0))</f>
        <v>0</v>
      </c>
    </row>
    <row r="49" spans="1:6" x14ac:dyDescent="0.25">
      <c r="A49" s="23" t="s">
        <v>860</v>
      </c>
      <c r="B49" s="5" t="str">
        <f t="shared" si="4"/>
        <v>Bal_BO_PHus</v>
      </c>
      <c r="C49" s="14" t="s">
        <v>11</v>
      </c>
      <c r="D49" s="14"/>
      <c r="E49" s="14" t="s">
        <v>80</v>
      </c>
      <c r="F49" s="27">
        <f t="shared" si="5"/>
        <v>0</v>
      </c>
    </row>
    <row r="50" spans="1:6" x14ac:dyDescent="0.25">
      <c r="A50" s="23" t="s">
        <v>861</v>
      </c>
      <c r="B50" s="5" t="str">
        <f t="shared" si="4"/>
        <v>Bal_BO_PHrs</v>
      </c>
      <c r="C50" s="14" t="s">
        <v>12</v>
      </c>
      <c r="D50" s="14"/>
      <c r="E50" s="14" t="s">
        <v>81</v>
      </c>
      <c r="F50" s="27">
        <f t="shared" si="5"/>
        <v>0</v>
      </c>
    </row>
    <row r="51" spans="1:6" x14ac:dyDescent="0.25">
      <c r="A51" s="23" t="s">
        <v>862</v>
      </c>
      <c r="B51" s="5" t="str">
        <f t="shared" si="4"/>
        <v>Bal_BO_PHtg</v>
      </c>
      <c r="C51" s="14" t="s">
        <v>13</v>
      </c>
      <c r="D51" s="14"/>
      <c r="E51" s="14" t="s">
        <v>82</v>
      </c>
      <c r="F51" s="27">
        <f t="shared" si="5"/>
        <v>128</v>
      </c>
    </row>
    <row r="52" spans="1:6" x14ac:dyDescent="0.25">
      <c r="A52" s="23" t="s">
        <v>863</v>
      </c>
      <c r="B52" s="5" t="str">
        <f t="shared" si="4"/>
        <v>Bal_BO_PHxf</v>
      </c>
      <c r="C52" s="14" t="s">
        <v>38</v>
      </c>
      <c r="D52" s="14"/>
      <c r="E52" s="14" t="s">
        <v>83</v>
      </c>
      <c r="F52" s="27">
        <f t="shared" si="5"/>
        <v>56</v>
      </c>
    </row>
    <row r="53" spans="1:6" x14ac:dyDescent="0.25">
      <c r="A53" s="23" t="s">
        <v>864</v>
      </c>
      <c r="B53" s="5" t="str">
        <f t="shared" si="4"/>
        <v>Bal_BO_PHTot</v>
      </c>
      <c r="C53" s="14"/>
      <c r="D53" s="14"/>
      <c r="E53" s="15" t="s">
        <v>84</v>
      </c>
      <c r="F53" s="27">
        <f t="shared" si="5"/>
        <v>184</v>
      </c>
    </row>
    <row r="54" spans="1:6" x14ac:dyDescent="0.25">
      <c r="A54" s="30"/>
      <c r="C54" s="14"/>
      <c r="D54" s="14"/>
      <c r="E54" s="14"/>
      <c r="F54" s="30"/>
    </row>
    <row r="55" spans="1:6" x14ac:dyDescent="0.25">
      <c r="A55" s="30"/>
      <c r="C55" s="14"/>
      <c r="D55" s="14"/>
      <c r="E55" s="15" t="s">
        <v>85</v>
      </c>
      <c r="F55" s="30"/>
    </row>
    <row r="56" spans="1:6" x14ac:dyDescent="0.25">
      <c r="A56" s="23" t="s">
        <v>847</v>
      </c>
      <c r="B56" s="5" t="str">
        <f>"Bal_"&amp;$B$8&amp;"_"&amp;A56</f>
        <v>Bal_BO_Pek</v>
      </c>
      <c r="C56" s="14" t="s">
        <v>39</v>
      </c>
      <c r="D56" s="14"/>
      <c r="E56" s="14" t="s">
        <v>85</v>
      </c>
      <c r="F56" s="27">
        <f>INDEX(Gr4Data,MATCH($E$3,Gr4Navn,0),MATCH(B56,Gr4Var,0))</f>
        <v>0</v>
      </c>
    </row>
    <row r="57" spans="1:6" x14ac:dyDescent="0.25">
      <c r="A57" s="30"/>
      <c r="C57" s="14"/>
      <c r="D57" s="14"/>
      <c r="E57" s="14"/>
      <c r="F57" s="30"/>
    </row>
    <row r="58" spans="1:6" x14ac:dyDescent="0.25">
      <c r="A58" s="30"/>
      <c r="C58" s="14"/>
      <c r="D58" s="14"/>
      <c r="E58" s="15" t="s">
        <v>86</v>
      </c>
      <c r="F58" s="30"/>
    </row>
    <row r="59" spans="1:6" x14ac:dyDescent="0.25">
      <c r="A59" s="23" t="s">
        <v>865</v>
      </c>
      <c r="B59" s="5" t="str">
        <f t="shared" ref="B59:B74" si="6">"Bal_"&amp;$B$8&amp;"_"&amp;A59</f>
        <v>Bal_BO_PEaag</v>
      </c>
      <c r="C59" s="14" t="s">
        <v>40</v>
      </c>
      <c r="D59" s="14"/>
      <c r="E59" s="14" t="s">
        <v>87</v>
      </c>
      <c r="F59" s="27">
        <f t="shared" ref="F59:F74" si="7">INDEX(Gr4Data,MATCH($E$3,Gr4Navn,0),MATCH(B59,Gr4Var,0))</f>
        <v>26515</v>
      </c>
    </row>
    <row r="60" spans="1:6" x14ac:dyDescent="0.25">
      <c r="A60" s="23" t="s">
        <v>866</v>
      </c>
      <c r="B60" s="5" t="str">
        <f t="shared" si="6"/>
        <v>Bal_BO_PEoe</v>
      </c>
      <c r="C60" s="14" t="s">
        <v>41</v>
      </c>
      <c r="D60" s="14"/>
      <c r="E60" s="14" t="s">
        <v>88</v>
      </c>
      <c r="F60" s="27">
        <f t="shared" si="7"/>
        <v>0</v>
      </c>
    </row>
    <row r="61" spans="1:6" x14ac:dyDescent="0.25">
      <c r="A61" s="23" t="s">
        <v>867</v>
      </c>
      <c r="B61" s="5" t="str">
        <f t="shared" si="6"/>
        <v>Bal_BO_PEav</v>
      </c>
      <c r="C61" s="14" t="s">
        <v>42</v>
      </c>
      <c r="D61" s="14"/>
      <c r="E61" s="14" t="s">
        <v>89</v>
      </c>
      <c r="F61" s="27">
        <f t="shared" si="7"/>
        <v>0</v>
      </c>
    </row>
    <row r="62" spans="1:6" x14ac:dyDescent="0.25">
      <c r="A62" s="23" t="s">
        <v>868</v>
      </c>
      <c r="B62" s="5" t="str">
        <f t="shared" si="6"/>
        <v>Bal_BO_PEo</v>
      </c>
      <c r="C62" s="14"/>
      <c r="D62" s="14" t="s">
        <v>915</v>
      </c>
      <c r="E62" s="14" t="s">
        <v>90</v>
      </c>
      <c r="F62" s="27">
        <f t="shared" si="7"/>
        <v>0</v>
      </c>
    </row>
    <row r="63" spans="1:6" x14ac:dyDescent="0.25">
      <c r="A63" s="23" t="s">
        <v>869</v>
      </c>
      <c r="B63" s="5" t="str">
        <f t="shared" si="6"/>
        <v>Bal_BO_PEavu</v>
      </c>
      <c r="C63" s="14"/>
      <c r="D63" s="14" t="s">
        <v>916</v>
      </c>
      <c r="E63" s="14" t="s">
        <v>91</v>
      </c>
      <c r="F63" s="27">
        <f t="shared" si="7"/>
        <v>0</v>
      </c>
    </row>
    <row r="64" spans="1:6" x14ac:dyDescent="0.25">
      <c r="A64" s="23" t="s">
        <v>870</v>
      </c>
      <c r="B64" s="5" t="str">
        <f t="shared" si="6"/>
        <v>Bal_BO_PEavs</v>
      </c>
      <c r="C64" s="14"/>
      <c r="D64" s="14" t="s">
        <v>917</v>
      </c>
      <c r="E64" s="14" t="s">
        <v>92</v>
      </c>
      <c r="F64" s="27">
        <f t="shared" si="7"/>
        <v>0</v>
      </c>
    </row>
    <row r="65" spans="1:6" x14ac:dyDescent="0.25">
      <c r="A65" s="23" t="s">
        <v>871</v>
      </c>
      <c r="B65" s="5" t="str">
        <f t="shared" si="6"/>
        <v>Bal_BO_PEavo</v>
      </c>
      <c r="C65" s="14"/>
      <c r="D65" s="14" t="s">
        <v>918</v>
      </c>
      <c r="E65" s="14" t="s">
        <v>93</v>
      </c>
      <c r="F65" s="27">
        <f t="shared" si="7"/>
        <v>0</v>
      </c>
    </row>
    <row r="66" spans="1:6" x14ac:dyDescent="0.25">
      <c r="A66" s="23" t="s">
        <v>872</v>
      </c>
      <c r="B66" s="5" t="str">
        <f t="shared" si="6"/>
        <v>Bal_BO_PExv</v>
      </c>
      <c r="C66" s="14"/>
      <c r="D66" s="14" t="s">
        <v>919</v>
      </c>
      <c r="E66" s="14" t="s">
        <v>94</v>
      </c>
      <c r="F66" s="27">
        <f t="shared" si="7"/>
        <v>0</v>
      </c>
    </row>
    <row r="67" spans="1:6" x14ac:dyDescent="0.25">
      <c r="A67" s="23" t="s">
        <v>873</v>
      </c>
      <c r="B67" s="5" t="str">
        <f t="shared" si="6"/>
        <v>Bal_BO_PExr</v>
      </c>
      <c r="C67" s="14" t="s">
        <v>102</v>
      </c>
      <c r="D67" s="14"/>
      <c r="E67" s="14" t="s">
        <v>95</v>
      </c>
      <c r="F67" s="27">
        <f t="shared" si="7"/>
        <v>0</v>
      </c>
    </row>
    <row r="68" spans="1:6" x14ac:dyDescent="0.25">
      <c r="A68" s="23" t="s">
        <v>874</v>
      </c>
      <c r="B68" s="5" t="str">
        <f t="shared" si="6"/>
        <v>Bal_BO_PElr</v>
      </c>
      <c r="C68" s="14"/>
      <c r="D68" s="14" t="s">
        <v>920</v>
      </c>
      <c r="E68" s="14" t="s">
        <v>110</v>
      </c>
      <c r="F68" s="27">
        <f t="shared" si="7"/>
        <v>0</v>
      </c>
    </row>
    <row r="69" spans="1:6" x14ac:dyDescent="0.25">
      <c r="A69" s="23" t="s">
        <v>875</v>
      </c>
      <c r="B69" s="5" t="str">
        <f t="shared" si="6"/>
        <v>Bal_BO_PEvr</v>
      </c>
      <c r="C69" s="14"/>
      <c r="D69" s="14" t="s">
        <v>921</v>
      </c>
      <c r="E69" s="14" t="s">
        <v>96</v>
      </c>
      <c r="F69" s="27">
        <f t="shared" si="7"/>
        <v>0</v>
      </c>
    </row>
    <row r="70" spans="1:6" x14ac:dyDescent="0.25">
      <c r="A70" s="23" t="s">
        <v>876</v>
      </c>
      <c r="B70" s="5" t="str">
        <f t="shared" si="6"/>
        <v>Bal_BO_PErs</v>
      </c>
      <c r="C70" s="14"/>
      <c r="D70" s="14" t="s">
        <v>922</v>
      </c>
      <c r="E70" s="14" t="s">
        <v>97</v>
      </c>
      <c r="F70" s="27">
        <f t="shared" si="7"/>
        <v>0</v>
      </c>
    </row>
    <row r="71" spans="1:6" x14ac:dyDescent="0.25">
      <c r="A71" s="23" t="s">
        <v>877</v>
      </c>
      <c r="B71" s="5" t="str">
        <f t="shared" si="6"/>
        <v>Bal_BO_PExs</v>
      </c>
      <c r="C71" s="14"/>
      <c r="D71" s="14" t="s">
        <v>923</v>
      </c>
      <c r="E71" s="14" t="s">
        <v>98</v>
      </c>
      <c r="F71" s="27">
        <f t="shared" si="7"/>
        <v>0</v>
      </c>
    </row>
    <row r="72" spans="1:6" x14ac:dyDescent="0.25">
      <c r="A72" s="23" t="s">
        <v>878</v>
      </c>
      <c r="B72" s="5" t="str">
        <f t="shared" si="6"/>
        <v>Bal_BO_PEou</v>
      </c>
      <c r="C72" s="14" t="s">
        <v>103</v>
      </c>
      <c r="D72" s="14"/>
      <c r="E72" s="14" t="s">
        <v>99</v>
      </c>
      <c r="F72" s="27">
        <f t="shared" si="7"/>
        <v>47285</v>
      </c>
    </row>
    <row r="73" spans="1:6" x14ac:dyDescent="0.25">
      <c r="A73" s="23" t="s">
        <v>879</v>
      </c>
      <c r="B73" s="5" t="str">
        <f t="shared" si="6"/>
        <v>Bal_BO_PEekTot</v>
      </c>
      <c r="C73" s="14"/>
      <c r="D73" s="14"/>
      <c r="E73" s="15" t="s">
        <v>100</v>
      </c>
      <c r="F73" s="27">
        <f t="shared" si="7"/>
        <v>73800</v>
      </c>
    </row>
    <row r="74" spans="1:6" x14ac:dyDescent="0.25">
      <c r="A74" s="23" t="s">
        <v>470</v>
      </c>
      <c r="B74" s="5" t="str">
        <f t="shared" si="6"/>
        <v>Bal_BO_PTot</v>
      </c>
      <c r="C74" s="14"/>
      <c r="D74" s="14"/>
      <c r="E74" s="15" t="s">
        <v>101</v>
      </c>
      <c r="F74" s="27">
        <f t="shared" si="7"/>
        <v>610705</v>
      </c>
    </row>
    <row r="75" spans="1:6" x14ac:dyDescent="0.25"/>
  </sheetData>
  <sheetProtection password="BF77" sheet="1" objects="1" scenarios="1"/>
  <mergeCells count="6">
    <mergeCell ref="C6:F6"/>
    <mergeCell ref="C1:E1"/>
    <mergeCell ref="C3:D3"/>
    <mergeCell ref="E3:F3"/>
    <mergeCell ref="C4:D4"/>
    <mergeCell ref="E4:F4"/>
  </mergeCells>
  <dataValidations count="1">
    <dataValidation type="list" allowBlank="1" showInputMessage="1" showErrorMessage="1" sqref="E3:F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5" hidden="1" customWidth="1"/>
    <col min="2" max="2" width="19.85546875" style="5" hidden="1" customWidth="1"/>
    <col min="3" max="3" width="12.5703125" style="5" bestFit="1" customWidth="1"/>
    <col min="4" max="4" width="59.85546875" style="5" customWidth="1"/>
    <col min="5" max="5" width="16.1406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x14ac:dyDescent="0.25">
      <c r="C3" s="21" t="s">
        <v>1949</v>
      </c>
      <c r="D3" s="175" t="s">
        <v>1537</v>
      </c>
      <c r="E3" s="175"/>
    </row>
    <row r="4" spans="1:5" x14ac:dyDescent="0.25">
      <c r="C4" s="22" t="s">
        <v>1948</v>
      </c>
      <c r="D4" s="176">
        <f>INDEX(Gr4Data,MATCH($D$3,Gr4Navn,0),MATCH(C4,Gr4Var,0))</f>
        <v>13290</v>
      </c>
      <c r="E4" s="176"/>
    </row>
    <row r="5" spans="1:5" x14ac:dyDescent="0.25"/>
    <row r="6" spans="1:5" ht="23.25" x14ac:dyDescent="0.25">
      <c r="C6" s="141" t="s">
        <v>1955</v>
      </c>
      <c r="D6" s="141"/>
      <c r="E6" s="141"/>
    </row>
    <row r="7" spans="1:5" ht="25.5" x14ac:dyDescent="0.25">
      <c r="A7" s="29" t="s">
        <v>31</v>
      </c>
      <c r="B7" s="18" t="s">
        <v>433</v>
      </c>
      <c r="C7" s="31"/>
      <c r="D7" s="32"/>
      <c r="E7" s="20" t="s">
        <v>818</v>
      </c>
    </row>
    <row r="8" spans="1:5" x14ac:dyDescent="0.25">
      <c r="A8" s="29"/>
      <c r="B8" s="18"/>
      <c r="C8" s="31"/>
      <c r="D8" s="33" t="s">
        <v>417</v>
      </c>
      <c r="E8" s="20"/>
    </row>
    <row r="9" spans="1:5" x14ac:dyDescent="0.25">
      <c r="A9" s="23" t="s">
        <v>434</v>
      </c>
      <c r="B9" s="5" t="str">
        <f>"NoEf_"&amp;$B$7&amp;"_"&amp;A9</f>
        <v>NoEf_Evf_EvFg</v>
      </c>
      <c r="C9" s="31" t="s">
        <v>419</v>
      </c>
      <c r="D9" s="31" t="s">
        <v>422</v>
      </c>
      <c r="E9" s="27">
        <f>INDEX(Gr4Data,MATCH($D$3,Gr4Navn,0),MATCH(B9,Gr4Var,0))</f>
        <v>0</v>
      </c>
    </row>
    <row r="10" spans="1:5" x14ac:dyDescent="0.25">
      <c r="A10" s="23" t="s">
        <v>435</v>
      </c>
      <c r="B10" s="5" t="str">
        <f t="shared" ref="B10:B19" si="0">"NoEf_"&amp;$B$7&amp;"_"&amp;A10</f>
        <v>NoEf_Evf_EvTR</v>
      </c>
      <c r="C10" s="31" t="s">
        <v>418</v>
      </c>
      <c r="D10" s="31" t="s">
        <v>423</v>
      </c>
      <c r="E10" s="27">
        <f>INDEX(Gr4Data,MATCH($D$3,Gr4Navn,0),MATCH(B10,Gr4Var,0))</f>
        <v>19793</v>
      </c>
    </row>
    <row r="11" spans="1:5" x14ac:dyDescent="0.25">
      <c r="A11" s="23" t="s">
        <v>436</v>
      </c>
      <c r="B11" s="5" t="str">
        <f t="shared" si="0"/>
        <v>NoEf_Evf_EvTK</v>
      </c>
      <c r="C11" s="31" t="s">
        <v>420</v>
      </c>
      <c r="D11" s="31" t="s">
        <v>424</v>
      </c>
      <c r="E11" s="27">
        <f>INDEX(Gr4Data,MATCH($D$3,Gr4Navn,0),MATCH(B11,Gr4Var,0))</f>
        <v>0</v>
      </c>
    </row>
    <row r="12" spans="1:5" x14ac:dyDescent="0.25">
      <c r="A12" s="23" t="s">
        <v>437</v>
      </c>
      <c r="B12" s="5" t="str">
        <f t="shared" si="0"/>
        <v>NoEf_Evf_EvX</v>
      </c>
      <c r="C12" s="31" t="s">
        <v>421</v>
      </c>
      <c r="D12" s="31" t="s">
        <v>425</v>
      </c>
      <c r="E12" s="27">
        <f>INDEX(Gr4Data,MATCH($D$3,Gr4Navn,0),MATCH(B12,Gr4Var,0))</f>
        <v>62467</v>
      </c>
    </row>
    <row r="13" spans="1:5" x14ac:dyDescent="0.25">
      <c r="A13" s="23" t="s">
        <v>438</v>
      </c>
      <c r="B13" s="5" t="str">
        <f t="shared" si="0"/>
        <v>NoEf_Evf_EvTot</v>
      </c>
      <c r="C13" s="31"/>
      <c r="D13" s="33" t="s">
        <v>214</v>
      </c>
      <c r="E13" s="27">
        <f>INDEX(Gr4Data,MATCH($D$3,Gr4Navn,0),MATCH(B13,Gr4Var,0))</f>
        <v>82260</v>
      </c>
    </row>
    <row r="14" spans="1:5" x14ac:dyDescent="0.25">
      <c r="A14" s="20"/>
      <c r="C14" s="31"/>
      <c r="D14" s="31"/>
      <c r="E14" s="20"/>
    </row>
    <row r="15" spans="1:5" x14ac:dyDescent="0.25">
      <c r="A15" s="20"/>
      <c r="C15" s="31"/>
      <c r="D15" s="33" t="s">
        <v>426</v>
      </c>
      <c r="E15" s="20"/>
    </row>
    <row r="16" spans="1:5" x14ac:dyDescent="0.25">
      <c r="A16" s="23" t="s">
        <v>439</v>
      </c>
      <c r="B16" s="5" t="str">
        <f t="shared" si="0"/>
        <v>NoEf_Evf_XFAuk</v>
      </c>
      <c r="C16" s="31" t="s">
        <v>427</v>
      </c>
      <c r="D16" s="31" t="s">
        <v>430</v>
      </c>
      <c r="E16" s="27">
        <f>INDEX(Gr4Data,MATCH($D$3,Gr4Navn,0),MATCH(B16,Gr4Var,0))</f>
        <v>0</v>
      </c>
    </row>
    <row r="17" spans="1:5" x14ac:dyDescent="0.25">
      <c r="A17" s="23" t="s">
        <v>440</v>
      </c>
      <c r="B17" s="5" t="str">
        <f t="shared" si="0"/>
        <v>NoEf_Evf_XFAust</v>
      </c>
      <c r="C17" s="31" t="s">
        <v>428</v>
      </c>
      <c r="D17" s="31" t="s">
        <v>431</v>
      </c>
      <c r="E17" s="27">
        <f>INDEX(Gr4Data,MATCH($D$3,Gr4Navn,0),MATCH(B17,Gr4Var,0))</f>
        <v>0</v>
      </c>
    </row>
    <row r="18" spans="1:5" x14ac:dyDescent="0.25">
      <c r="A18" s="23" t="s">
        <v>441</v>
      </c>
      <c r="B18" s="5" t="str">
        <f t="shared" si="0"/>
        <v>NoEf_Evf_XFAX</v>
      </c>
      <c r="C18" s="31" t="s">
        <v>429</v>
      </c>
      <c r="D18" s="31" t="s">
        <v>432</v>
      </c>
      <c r="E18" s="27">
        <f>INDEX(Gr4Data,MATCH($D$3,Gr4Navn,0),MATCH(B18,Gr4Var,0))</f>
        <v>0</v>
      </c>
    </row>
    <row r="19" spans="1:5" x14ac:dyDescent="0.25">
      <c r="A19" s="23" t="s">
        <v>442</v>
      </c>
      <c r="B19" s="5" t="str">
        <f t="shared" si="0"/>
        <v>NoEf_Evf_XFATot</v>
      </c>
      <c r="C19" s="31"/>
      <c r="D19" s="33" t="s">
        <v>214</v>
      </c>
      <c r="E19" s="27">
        <f>INDEX(Gr4Data,MATCH($D$3,Gr4Navn,0),MATCH(B19,Gr4Var,0))</f>
        <v>0</v>
      </c>
    </row>
    <row r="20" spans="1:5" x14ac:dyDescent="0.25">
      <c r="C20" s="34"/>
      <c r="D20" s="35"/>
      <c r="E20" s="36"/>
    </row>
    <row r="21" spans="1:5" hidden="1" x14ac:dyDescent="0.25">
      <c r="C21" s="34"/>
      <c r="D21" s="34"/>
      <c r="E21" s="37"/>
    </row>
    <row r="22" spans="1:5" hidden="1" x14ac:dyDescent="0.25">
      <c r="C22" s="34"/>
      <c r="D22" s="34"/>
      <c r="E22" s="37"/>
    </row>
    <row r="23" spans="1:5" hidden="1" x14ac:dyDescent="0.25">
      <c r="C23" s="34"/>
      <c r="D23" s="34"/>
      <c r="E23" s="37"/>
    </row>
    <row r="24" spans="1:5" hidden="1" x14ac:dyDescent="0.25">
      <c r="C24" s="34"/>
      <c r="D24" s="34"/>
      <c r="E24" s="37"/>
    </row>
  </sheetData>
  <sheetProtection password="BF77" sheet="1" objects="1" scenarios="1"/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Gr4Navn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5" hidden="1" customWidth="1"/>
    <col min="2" max="2" width="13.7109375" style="5" hidden="1" customWidth="1"/>
    <col min="3" max="3" width="12.5703125" style="5" bestFit="1" customWidth="1"/>
    <col min="4" max="4" width="80.7109375" style="5" customWidth="1"/>
    <col min="5" max="5" width="16.57031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x14ac:dyDescent="0.25">
      <c r="C3" s="21" t="s">
        <v>1949</v>
      </c>
      <c r="D3" s="175" t="s">
        <v>1549</v>
      </c>
      <c r="E3" s="175"/>
    </row>
    <row r="4" spans="1:5" x14ac:dyDescent="0.25">
      <c r="C4" s="22" t="s">
        <v>1948</v>
      </c>
      <c r="D4" s="176">
        <f>INDEX(Gr6Data,MATCH($D$3,Gr6Navn,0),MATCH(C4,Gr6Var,0))</f>
        <v>9865</v>
      </c>
      <c r="E4" s="176"/>
    </row>
    <row r="5" spans="1:5" x14ac:dyDescent="0.25"/>
    <row r="6" spans="1:5" ht="23.25" x14ac:dyDescent="0.25">
      <c r="C6" s="141" t="s">
        <v>1956</v>
      </c>
      <c r="D6" s="141"/>
      <c r="E6" s="141"/>
    </row>
    <row r="7" spans="1:5" ht="33.75" customHeight="1" x14ac:dyDescent="0.25">
      <c r="A7" s="12" t="s">
        <v>31</v>
      </c>
      <c r="B7" s="23" t="s">
        <v>37</v>
      </c>
      <c r="C7" s="24"/>
      <c r="D7" s="25"/>
      <c r="E7" s="26" t="s">
        <v>977</v>
      </c>
    </row>
    <row r="8" spans="1:5" x14ac:dyDescent="0.25">
      <c r="A8" s="18" t="s">
        <v>32</v>
      </c>
      <c r="B8" s="5" t="str">
        <f t="shared" ref="B8:B25" si="0">"Res_"&amp;A8&amp;"_"&amp;$B$7</f>
        <v>Res_Rind_RY</v>
      </c>
      <c r="C8" s="14" t="s">
        <v>0</v>
      </c>
      <c r="D8" s="14" t="s">
        <v>14</v>
      </c>
      <c r="E8" s="27">
        <f t="shared" ref="E8:E25" si="1">INDEX(Gr6Data,MATCH($D$3,Gr6Navn,0),MATCH(B8,Gr6Var,0))</f>
        <v>67079</v>
      </c>
    </row>
    <row r="9" spans="1:5" x14ac:dyDescent="0.25">
      <c r="A9" s="18" t="s">
        <v>33</v>
      </c>
      <c r="B9" s="5" t="str">
        <f t="shared" si="0"/>
        <v>Res_Rudg_RY</v>
      </c>
      <c r="C9" s="14" t="s">
        <v>1</v>
      </c>
      <c r="D9" s="14" t="s">
        <v>15</v>
      </c>
      <c r="E9" s="27">
        <f t="shared" si="1"/>
        <v>3930</v>
      </c>
    </row>
    <row r="10" spans="1:5" x14ac:dyDescent="0.25">
      <c r="A10" s="18" t="s">
        <v>820</v>
      </c>
      <c r="B10" s="5" t="str">
        <f t="shared" si="0"/>
        <v>Res_TotR_RY</v>
      </c>
      <c r="C10" s="14"/>
      <c r="D10" s="15" t="s">
        <v>16</v>
      </c>
      <c r="E10" s="27">
        <f t="shared" si="1"/>
        <v>63148</v>
      </c>
    </row>
    <row r="11" spans="1:5" x14ac:dyDescent="0.25">
      <c r="A11" s="18" t="s">
        <v>34</v>
      </c>
      <c r="B11" s="5" t="str">
        <f t="shared" si="0"/>
        <v>Res_UdAk_RY</v>
      </c>
      <c r="C11" s="14" t="s">
        <v>2</v>
      </c>
      <c r="D11" s="14" t="s">
        <v>17</v>
      </c>
      <c r="E11" s="27">
        <f t="shared" si="1"/>
        <v>0</v>
      </c>
    </row>
    <row r="12" spans="1:5" x14ac:dyDescent="0.25">
      <c r="A12" s="18" t="s">
        <v>821</v>
      </c>
      <c r="B12" s="5" t="str">
        <f t="shared" si="0"/>
        <v>Res_GPi_RY</v>
      </c>
      <c r="C12" s="14" t="s">
        <v>3</v>
      </c>
      <c r="D12" s="14" t="s">
        <v>18</v>
      </c>
      <c r="E12" s="27">
        <f t="shared" si="1"/>
        <v>10692</v>
      </c>
    </row>
    <row r="13" spans="1:5" x14ac:dyDescent="0.25">
      <c r="A13" s="18" t="s">
        <v>822</v>
      </c>
      <c r="B13" s="5" t="str">
        <f t="shared" si="0"/>
        <v>Res_GPu_RY</v>
      </c>
      <c r="C13" s="14" t="s">
        <v>4</v>
      </c>
      <c r="D13" s="14" t="s">
        <v>19</v>
      </c>
      <c r="E13" s="27">
        <f t="shared" si="1"/>
        <v>760</v>
      </c>
    </row>
    <row r="14" spans="1:5" x14ac:dyDescent="0.25">
      <c r="A14" s="18" t="s">
        <v>823</v>
      </c>
      <c r="B14" s="5" t="str">
        <f t="shared" si="0"/>
        <v>Res_RGTot_RY</v>
      </c>
      <c r="C14" s="14"/>
      <c r="D14" s="15" t="s">
        <v>20</v>
      </c>
      <c r="E14" s="27">
        <f t="shared" si="1"/>
        <v>73080</v>
      </c>
    </row>
    <row r="15" spans="1:5" x14ac:dyDescent="0.25">
      <c r="A15" s="18" t="s">
        <v>35</v>
      </c>
      <c r="B15" s="5" t="str">
        <f t="shared" si="0"/>
        <v>Res_Kreg_RY</v>
      </c>
      <c r="C15" s="14" t="s">
        <v>5</v>
      </c>
      <c r="D15" s="14" t="s">
        <v>21</v>
      </c>
      <c r="E15" s="27">
        <f t="shared" si="1"/>
        <v>19</v>
      </c>
    </row>
    <row r="16" spans="1:5" x14ac:dyDescent="0.25">
      <c r="A16" s="18" t="s">
        <v>824</v>
      </c>
      <c r="B16" s="5" t="str">
        <f t="shared" si="0"/>
        <v>Res_Xdi_RY</v>
      </c>
      <c r="C16" s="14" t="s">
        <v>6</v>
      </c>
      <c r="D16" s="14" t="s">
        <v>22</v>
      </c>
      <c r="E16" s="27">
        <f t="shared" si="1"/>
        <v>2028</v>
      </c>
    </row>
    <row r="17" spans="1:5" x14ac:dyDescent="0.25">
      <c r="A17" s="18" t="s">
        <v>825</v>
      </c>
      <c r="B17" s="5" t="str">
        <f t="shared" si="0"/>
        <v>Res_UPa_RY</v>
      </c>
      <c r="C17" s="14" t="s">
        <v>7</v>
      </c>
      <c r="D17" s="14" t="s">
        <v>23</v>
      </c>
      <c r="E17" s="27">
        <f t="shared" si="1"/>
        <v>55546</v>
      </c>
    </row>
    <row r="18" spans="1:5" x14ac:dyDescent="0.25">
      <c r="A18" s="18" t="s">
        <v>36</v>
      </c>
      <c r="B18" s="5" t="str">
        <f t="shared" si="0"/>
        <v>Res_ImMa_RY</v>
      </c>
      <c r="C18" s="14" t="s">
        <v>8</v>
      </c>
      <c r="D18" s="14" t="s">
        <v>24</v>
      </c>
      <c r="E18" s="27">
        <f t="shared" si="1"/>
        <v>4728</v>
      </c>
    </row>
    <row r="19" spans="1:5" x14ac:dyDescent="0.25">
      <c r="A19" s="18" t="s">
        <v>826</v>
      </c>
      <c r="B19" s="5" t="str">
        <f t="shared" si="0"/>
        <v>Res_Xdu_RY</v>
      </c>
      <c r="C19" s="14" t="s">
        <v>9</v>
      </c>
      <c r="D19" s="14" t="s">
        <v>25</v>
      </c>
      <c r="E19" s="27">
        <f t="shared" si="1"/>
        <v>374</v>
      </c>
    </row>
    <row r="20" spans="1:5" x14ac:dyDescent="0.25">
      <c r="A20" s="18" t="s">
        <v>827</v>
      </c>
      <c r="B20" s="5" t="str">
        <f t="shared" si="0"/>
        <v>Res_UGn_RY</v>
      </c>
      <c r="C20" s="14" t="s">
        <v>10</v>
      </c>
      <c r="D20" s="14" t="s">
        <v>26</v>
      </c>
      <c r="E20" s="27">
        <f t="shared" si="1"/>
        <v>1345</v>
      </c>
    </row>
    <row r="21" spans="1:5" x14ac:dyDescent="0.25">
      <c r="A21" s="18" t="s">
        <v>828</v>
      </c>
      <c r="B21" s="5" t="str">
        <f t="shared" si="0"/>
        <v>Res_Rat_RY</v>
      </c>
      <c r="C21" s="14" t="s">
        <v>11</v>
      </c>
      <c r="D21" s="14" t="s">
        <v>27</v>
      </c>
      <c r="E21" s="27">
        <f t="shared" si="1"/>
        <v>0</v>
      </c>
    </row>
    <row r="22" spans="1:5" x14ac:dyDescent="0.25">
      <c r="A22" s="18" t="s">
        <v>829</v>
      </c>
      <c r="B22" s="5" t="str">
        <f t="shared" si="0"/>
        <v>Res_Raa_RY</v>
      </c>
      <c r="C22" s="14" t="s">
        <v>12</v>
      </c>
      <c r="D22" s="14" t="s">
        <v>28</v>
      </c>
      <c r="E22" s="27">
        <f t="shared" si="1"/>
        <v>0</v>
      </c>
    </row>
    <row r="23" spans="1:5" x14ac:dyDescent="0.25">
      <c r="A23" s="18" t="s">
        <v>830</v>
      </c>
      <c r="B23" s="5" t="str">
        <f t="shared" si="0"/>
        <v>Res_RfS_RY</v>
      </c>
      <c r="C23" s="14"/>
      <c r="D23" s="15" t="s">
        <v>29</v>
      </c>
      <c r="E23" s="27">
        <f t="shared" si="1"/>
        <v>13134</v>
      </c>
    </row>
    <row r="24" spans="1:5" x14ac:dyDescent="0.25">
      <c r="A24" s="18" t="s">
        <v>30</v>
      </c>
      <c r="B24" s="5" t="str">
        <f t="shared" si="0"/>
        <v>Res_Skat_RY</v>
      </c>
      <c r="C24" s="14" t="s">
        <v>13</v>
      </c>
      <c r="D24" s="14" t="s">
        <v>30</v>
      </c>
      <c r="E24" s="27">
        <f t="shared" si="1"/>
        <v>-1080</v>
      </c>
    </row>
    <row r="25" spans="1:5" x14ac:dyDescent="0.25">
      <c r="A25" s="18" t="s">
        <v>831</v>
      </c>
      <c r="B25" s="5" t="str">
        <f t="shared" si="0"/>
        <v>Res_RP_RY</v>
      </c>
      <c r="C25" s="14"/>
      <c r="D25" s="15" t="s">
        <v>519</v>
      </c>
      <c r="E25" s="27">
        <f t="shared" si="1"/>
        <v>14214</v>
      </c>
    </row>
    <row r="26" spans="1:5" x14ac:dyDescent="0.25"/>
  </sheetData>
  <sheetProtection password="BF77" sheet="1" objects="1" scenarios="1"/>
  <mergeCells count="4">
    <mergeCell ref="D3:E3"/>
    <mergeCell ref="D4:E4"/>
    <mergeCell ref="C6:E6"/>
    <mergeCell ref="C1:E1"/>
  </mergeCells>
  <dataValidations count="1">
    <dataValidation type="list" allowBlank="1" showInputMessage="1" showErrorMessage="1" sqref="D3:E3">
      <formula1>Gr6Navn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5" hidden="1" customWidth="1"/>
    <col min="2" max="2" width="15.5703125" style="5" hidden="1" customWidth="1"/>
    <col min="3" max="4" width="7" style="5" customWidth="1"/>
    <col min="5" max="5" width="90.140625" style="5" bestFit="1" customWidth="1"/>
    <col min="6" max="6" width="19.28515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s="28" customFormat="1" x14ac:dyDescent="0.25"/>
    <row r="3" spans="1:6" s="28" customFormat="1" x14ac:dyDescent="0.25">
      <c r="C3" s="171" t="s">
        <v>1949</v>
      </c>
      <c r="D3" s="171"/>
      <c r="E3" s="175" t="s">
        <v>1549</v>
      </c>
      <c r="F3" s="175"/>
    </row>
    <row r="4" spans="1:6" x14ac:dyDescent="0.25">
      <c r="C4" s="177" t="s">
        <v>1948</v>
      </c>
      <c r="D4" s="177"/>
      <c r="E4" s="176">
        <f>INDEX(Gr6Data,MATCH($E$3,Gr6Navn,0),MATCH(C4,Gr6Var,0))</f>
        <v>9865</v>
      </c>
      <c r="F4" s="176"/>
    </row>
    <row r="5" spans="1:6" x14ac:dyDescent="0.25"/>
    <row r="6" spans="1:6" ht="23.25" x14ac:dyDescent="0.25">
      <c r="C6" s="143" t="s">
        <v>2083</v>
      </c>
      <c r="D6" s="143"/>
      <c r="E6" s="143"/>
      <c r="F6" s="143"/>
    </row>
    <row r="7" spans="1:6" ht="25.5" x14ac:dyDescent="0.25">
      <c r="C7" s="14"/>
      <c r="D7" s="14"/>
      <c r="E7" s="15"/>
      <c r="F7" s="20" t="s">
        <v>897</v>
      </c>
    </row>
    <row r="8" spans="1:6" x14ac:dyDescent="0.25">
      <c r="A8" s="29" t="s">
        <v>31</v>
      </c>
      <c r="B8" s="18" t="s">
        <v>104</v>
      </c>
      <c r="C8" s="14"/>
      <c r="D8" s="14"/>
      <c r="E8" s="15" t="s">
        <v>43</v>
      </c>
      <c r="F8" s="20"/>
    </row>
    <row r="9" spans="1:6" x14ac:dyDescent="0.25">
      <c r="A9" s="23" t="s">
        <v>832</v>
      </c>
      <c r="B9" s="5" t="str">
        <f t="shared" ref="B9:B30" si="0">"Bal_"&amp;$B$8&amp;"_"&amp;A9</f>
        <v>Bal_BO_Akac</v>
      </c>
      <c r="C9" s="14" t="s">
        <v>0</v>
      </c>
      <c r="D9" s="14"/>
      <c r="E9" s="14" t="s">
        <v>44</v>
      </c>
      <c r="F9" s="27">
        <f t="shared" ref="F9:F30" si="1">INDEX(Gr6Data,MATCH($E$3,Gr6Navn,0),MATCH(B9,Gr6Var,0))</f>
        <v>107062</v>
      </c>
    </row>
    <row r="10" spans="1:6" x14ac:dyDescent="0.25">
      <c r="A10" s="23" t="s">
        <v>833</v>
      </c>
      <c r="B10" s="5" t="str">
        <f t="shared" si="0"/>
        <v>Bal_BO_Agb</v>
      </c>
      <c r="C10" s="14" t="s">
        <v>1</v>
      </c>
      <c r="D10" s="14"/>
      <c r="E10" s="14" t="s">
        <v>45</v>
      </c>
      <c r="F10" s="27">
        <f t="shared" si="1"/>
        <v>0</v>
      </c>
    </row>
    <row r="11" spans="1:6" x14ac:dyDescent="0.25">
      <c r="A11" s="23" t="s">
        <v>461</v>
      </c>
      <c r="B11" s="5" t="str">
        <f t="shared" si="0"/>
        <v>Bal_BO_Atkc</v>
      </c>
      <c r="C11" s="14" t="s">
        <v>2</v>
      </c>
      <c r="D11" s="14"/>
      <c r="E11" s="14" t="s">
        <v>46</v>
      </c>
      <c r="F11" s="27">
        <f t="shared" si="1"/>
        <v>48002</v>
      </c>
    </row>
    <row r="12" spans="1:6" x14ac:dyDescent="0.25">
      <c r="A12" s="23" t="s">
        <v>462</v>
      </c>
      <c r="B12" s="5" t="str">
        <f t="shared" si="0"/>
        <v>Bal_BO_Autd</v>
      </c>
      <c r="C12" s="14" t="s">
        <v>3</v>
      </c>
      <c r="D12" s="14"/>
      <c r="E12" s="14" t="s">
        <v>47</v>
      </c>
      <c r="F12" s="27">
        <f t="shared" si="1"/>
        <v>0</v>
      </c>
    </row>
    <row r="13" spans="1:6" x14ac:dyDescent="0.25">
      <c r="A13" s="23" t="s">
        <v>463</v>
      </c>
      <c r="B13" s="5" t="str">
        <f t="shared" si="0"/>
        <v>Bal_BO_Auta</v>
      </c>
      <c r="C13" s="14" t="s">
        <v>4</v>
      </c>
      <c r="D13" s="14"/>
      <c r="E13" s="14" t="s">
        <v>48</v>
      </c>
      <c r="F13" s="27">
        <f t="shared" si="1"/>
        <v>1886287</v>
      </c>
    </row>
    <row r="14" spans="1:6" x14ac:dyDescent="0.25">
      <c r="A14" s="23" t="s">
        <v>464</v>
      </c>
      <c r="B14" s="5" t="str">
        <f t="shared" si="0"/>
        <v>Bal_BO_Aod</v>
      </c>
      <c r="C14" s="14" t="s">
        <v>5</v>
      </c>
      <c r="D14" s="14"/>
      <c r="E14" s="14" t="s">
        <v>49</v>
      </c>
      <c r="F14" s="27">
        <f t="shared" si="1"/>
        <v>490085</v>
      </c>
    </row>
    <row r="15" spans="1:6" x14ac:dyDescent="0.25">
      <c r="A15" s="23" t="s">
        <v>465</v>
      </c>
      <c r="B15" s="5" t="str">
        <f t="shared" si="0"/>
        <v>Bal_BO_Aoa</v>
      </c>
      <c r="C15" s="14" t="s">
        <v>6</v>
      </c>
      <c r="D15" s="14"/>
      <c r="E15" s="14" t="s">
        <v>50</v>
      </c>
      <c r="F15" s="27">
        <f t="shared" si="1"/>
        <v>0</v>
      </c>
    </row>
    <row r="16" spans="1:6" x14ac:dyDescent="0.25">
      <c r="A16" s="23" t="s">
        <v>834</v>
      </c>
      <c r="B16" s="5" t="str">
        <f t="shared" si="0"/>
        <v>Bal_BO_Aak</v>
      </c>
      <c r="C16" s="14" t="s">
        <v>7</v>
      </c>
      <c r="D16" s="14"/>
      <c r="E16" s="14" t="s">
        <v>51</v>
      </c>
      <c r="F16" s="27">
        <f t="shared" si="1"/>
        <v>12600</v>
      </c>
    </row>
    <row r="17" spans="1:6" x14ac:dyDescent="0.25">
      <c r="A17" s="23" t="s">
        <v>835</v>
      </c>
      <c r="B17" s="5" t="str">
        <f t="shared" si="0"/>
        <v>Bal_BO_Akav</v>
      </c>
      <c r="C17" s="14" t="s">
        <v>8</v>
      </c>
      <c r="D17" s="14"/>
      <c r="E17" s="14" t="s">
        <v>52</v>
      </c>
      <c r="F17" s="27">
        <f t="shared" si="1"/>
        <v>0</v>
      </c>
    </row>
    <row r="18" spans="1:6" x14ac:dyDescent="0.25">
      <c r="A18" s="23" t="s">
        <v>836</v>
      </c>
      <c r="B18" s="5" t="str">
        <f t="shared" si="0"/>
        <v>Bal_BO_Aktv</v>
      </c>
      <c r="C18" s="14" t="s">
        <v>9</v>
      </c>
      <c r="D18" s="14"/>
      <c r="E18" s="14" t="s">
        <v>53</v>
      </c>
      <c r="F18" s="27">
        <f t="shared" si="1"/>
        <v>0</v>
      </c>
    </row>
    <row r="19" spans="1:6" x14ac:dyDescent="0.25">
      <c r="A19" s="23" t="s">
        <v>837</v>
      </c>
      <c r="B19" s="5" t="str">
        <f t="shared" si="0"/>
        <v>Bal_BO_Aatp</v>
      </c>
      <c r="C19" s="14" t="s">
        <v>10</v>
      </c>
      <c r="D19" s="14"/>
      <c r="E19" s="14" t="s">
        <v>54</v>
      </c>
      <c r="F19" s="27">
        <f t="shared" si="1"/>
        <v>0</v>
      </c>
    </row>
    <row r="20" spans="1:6" x14ac:dyDescent="0.25">
      <c r="A20" s="23" t="s">
        <v>838</v>
      </c>
      <c r="B20" s="5" t="str">
        <f t="shared" si="0"/>
        <v>Bal_BO_Aia</v>
      </c>
      <c r="C20" s="14" t="s">
        <v>11</v>
      </c>
      <c r="D20" s="14"/>
      <c r="E20" s="14" t="s">
        <v>55</v>
      </c>
      <c r="F20" s="27">
        <f t="shared" si="1"/>
        <v>0</v>
      </c>
    </row>
    <row r="21" spans="1:6" x14ac:dyDescent="0.25">
      <c r="A21" s="23" t="s">
        <v>939</v>
      </c>
      <c r="B21" s="5" t="str">
        <f t="shared" si="0"/>
        <v>Bal_BO_AgbTot</v>
      </c>
      <c r="C21" s="14" t="s">
        <v>12</v>
      </c>
      <c r="D21" s="14"/>
      <c r="E21" s="14" t="s">
        <v>56</v>
      </c>
      <c r="F21" s="27">
        <f t="shared" si="1"/>
        <v>12234</v>
      </c>
    </row>
    <row r="22" spans="1:6" x14ac:dyDescent="0.25">
      <c r="A22" s="23" t="s">
        <v>839</v>
      </c>
      <c r="B22" s="5" t="str">
        <f t="shared" si="0"/>
        <v>Bal_BO_Aie</v>
      </c>
      <c r="C22" s="14"/>
      <c r="D22" s="14" t="s">
        <v>913</v>
      </c>
      <c r="E22" s="14" t="s">
        <v>57</v>
      </c>
      <c r="F22" s="27">
        <f t="shared" si="1"/>
        <v>0</v>
      </c>
    </row>
    <row r="23" spans="1:6" x14ac:dyDescent="0.25">
      <c r="A23" s="23" t="s">
        <v>840</v>
      </c>
      <c r="B23" s="5" t="str">
        <f t="shared" si="0"/>
        <v>Bal_BO_Ade</v>
      </c>
      <c r="C23" s="14"/>
      <c r="D23" s="14" t="s">
        <v>914</v>
      </c>
      <c r="E23" s="14" t="s">
        <v>58</v>
      </c>
      <c r="F23" s="27">
        <f t="shared" si="1"/>
        <v>12234</v>
      </c>
    </row>
    <row r="24" spans="1:6" x14ac:dyDescent="0.25">
      <c r="A24" s="23" t="s">
        <v>841</v>
      </c>
      <c r="B24" s="5" t="str">
        <f t="shared" si="0"/>
        <v>Bal_BO_Axma</v>
      </c>
      <c r="C24" s="14" t="s">
        <v>13</v>
      </c>
      <c r="D24" s="14"/>
      <c r="E24" s="14" t="s">
        <v>59</v>
      </c>
      <c r="F24" s="27">
        <f t="shared" si="1"/>
        <v>7064</v>
      </c>
    </row>
    <row r="25" spans="1:6" x14ac:dyDescent="0.25">
      <c r="A25" s="23" t="s">
        <v>842</v>
      </c>
      <c r="B25" s="5" t="str">
        <f t="shared" si="0"/>
        <v>Bal_BO_Aas</v>
      </c>
      <c r="C25" s="14" t="s">
        <v>38</v>
      </c>
      <c r="D25" s="14"/>
      <c r="E25" s="14" t="s">
        <v>60</v>
      </c>
      <c r="F25" s="27">
        <f t="shared" si="1"/>
        <v>0</v>
      </c>
    </row>
    <row r="26" spans="1:6" x14ac:dyDescent="0.25">
      <c r="A26" s="23" t="s">
        <v>845</v>
      </c>
      <c r="B26" s="5" t="str">
        <f t="shared" si="0"/>
        <v>Bal_BO_Aus</v>
      </c>
      <c r="C26" s="14" t="s">
        <v>39</v>
      </c>
      <c r="D26" s="14"/>
      <c r="E26" s="14" t="s">
        <v>61</v>
      </c>
      <c r="F26" s="27">
        <f t="shared" si="1"/>
        <v>8100</v>
      </c>
    </row>
    <row r="27" spans="1:6" x14ac:dyDescent="0.25">
      <c r="A27" s="23" t="s">
        <v>843</v>
      </c>
      <c r="B27" s="5" t="str">
        <f t="shared" si="0"/>
        <v>Bal_BO_Aamb</v>
      </c>
      <c r="C27" s="14" t="s">
        <v>40</v>
      </c>
      <c r="D27" s="14"/>
      <c r="E27" s="14" t="s">
        <v>62</v>
      </c>
      <c r="F27" s="27">
        <f t="shared" si="1"/>
        <v>8337</v>
      </c>
    </row>
    <row r="28" spans="1:6" x14ac:dyDescent="0.25">
      <c r="A28" s="23" t="s">
        <v>844</v>
      </c>
      <c r="B28" s="5" t="str">
        <f t="shared" si="0"/>
        <v>Bal_BO_Axa</v>
      </c>
      <c r="C28" s="14" t="s">
        <v>41</v>
      </c>
      <c r="D28" s="14"/>
      <c r="E28" s="14" t="s">
        <v>63</v>
      </c>
      <c r="F28" s="27">
        <f t="shared" si="1"/>
        <v>7552</v>
      </c>
    </row>
    <row r="29" spans="1:6" x14ac:dyDescent="0.25">
      <c r="A29" s="23" t="s">
        <v>846</v>
      </c>
      <c r="B29" s="5" t="str">
        <f t="shared" si="0"/>
        <v>Bal_BO_Apap</v>
      </c>
      <c r="C29" s="14" t="s">
        <v>42</v>
      </c>
      <c r="D29" s="14"/>
      <c r="E29" s="14" t="s">
        <v>64</v>
      </c>
      <c r="F29" s="27">
        <f t="shared" si="1"/>
        <v>0</v>
      </c>
    </row>
    <row r="30" spans="1:6" x14ac:dyDescent="0.25">
      <c r="A30" s="23" t="s">
        <v>466</v>
      </c>
      <c r="B30" s="5" t="str">
        <f t="shared" si="0"/>
        <v>Bal_BO_ATot</v>
      </c>
      <c r="C30" s="14"/>
      <c r="D30" s="14"/>
      <c r="E30" s="15" t="s">
        <v>65</v>
      </c>
      <c r="F30" s="27">
        <f t="shared" si="1"/>
        <v>2587323</v>
      </c>
    </row>
    <row r="31" spans="1:6" x14ac:dyDescent="0.25">
      <c r="A31" s="30"/>
      <c r="C31" s="14"/>
      <c r="D31" s="14"/>
      <c r="E31" s="14"/>
      <c r="F31" s="30"/>
    </row>
    <row r="32" spans="1:6" x14ac:dyDescent="0.25">
      <c r="A32" s="30"/>
      <c r="C32" s="14"/>
      <c r="D32" s="14"/>
      <c r="E32" s="15" t="s">
        <v>66</v>
      </c>
      <c r="F32" s="30"/>
    </row>
    <row r="33" spans="1:6" x14ac:dyDescent="0.25">
      <c r="A33" s="30"/>
      <c r="C33" s="14"/>
      <c r="D33" s="14"/>
      <c r="E33" s="14"/>
      <c r="F33" s="30"/>
    </row>
    <row r="34" spans="1:6" x14ac:dyDescent="0.25">
      <c r="A34" s="30"/>
      <c r="C34" s="14"/>
      <c r="D34" s="14"/>
      <c r="E34" s="15" t="s">
        <v>67</v>
      </c>
      <c r="F34" s="30"/>
    </row>
    <row r="35" spans="1:6" x14ac:dyDescent="0.25">
      <c r="A35" s="23" t="s">
        <v>848</v>
      </c>
      <c r="B35" s="5" t="str">
        <f t="shared" ref="B35:B45" si="2">"Bal_"&amp;$B$8&amp;"_"&amp;A35</f>
        <v>Bal_BO_PGkc</v>
      </c>
      <c r="C35" s="14" t="s">
        <v>0</v>
      </c>
      <c r="D35" s="14"/>
      <c r="E35" s="14" t="s">
        <v>68</v>
      </c>
      <c r="F35" s="27">
        <f t="shared" ref="F35:F45" si="3">INDEX(Gr6Data,MATCH($E$3,Gr6Navn,0),MATCH(B35,Gr6Var,0))</f>
        <v>372</v>
      </c>
    </row>
    <row r="36" spans="1:6" x14ac:dyDescent="0.25">
      <c r="A36" s="23" t="s">
        <v>849</v>
      </c>
      <c r="B36" s="5" t="str">
        <f t="shared" si="2"/>
        <v>Bal_BO_PGiag</v>
      </c>
      <c r="C36" s="14" t="s">
        <v>1</v>
      </c>
      <c r="D36" s="14"/>
      <c r="E36" s="14" t="s">
        <v>69</v>
      </c>
      <c r="F36" s="27">
        <f t="shared" si="3"/>
        <v>2302496</v>
      </c>
    </row>
    <row r="37" spans="1:6" x14ac:dyDescent="0.25">
      <c r="A37" s="23" t="s">
        <v>850</v>
      </c>
      <c r="B37" s="5" t="str">
        <f t="shared" si="2"/>
        <v>Bal_BO_PGip</v>
      </c>
      <c r="C37" s="14" t="s">
        <v>2</v>
      </c>
      <c r="D37" s="14"/>
      <c r="E37" s="14" t="s">
        <v>70</v>
      </c>
      <c r="F37" s="27">
        <f t="shared" si="3"/>
        <v>0</v>
      </c>
    </row>
    <row r="38" spans="1:6" x14ac:dyDescent="0.25">
      <c r="A38" s="23" t="s">
        <v>851</v>
      </c>
      <c r="B38" s="5" t="str">
        <f t="shared" si="2"/>
        <v>Bal_BO_PGuod</v>
      </c>
      <c r="C38" s="14" t="s">
        <v>3</v>
      </c>
      <c r="D38" s="14"/>
      <c r="E38" s="14" t="s">
        <v>71</v>
      </c>
      <c r="F38" s="27">
        <f t="shared" si="3"/>
        <v>0</v>
      </c>
    </row>
    <row r="39" spans="1:6" x14ac:dyDescent="0.25">
      <c r="A39" s="23" t="s">
        <v>852</v>
      </c>
      <c r="B39" s="5" t="str">
        <f t="shared" si="2"/>
        <v>Bal_BO_PGuoa</v>
      </c>
      <c r="C39" s="14" t="s">
        <v>4</v>
      </c>
      <c r="D39" s="14"/>
      <c r="E39" s="14" t="s">
        <v>72</v>
      </c>
      <c r="F39" s="27">
        <f t="shared" si="3"/>
        <v>0</v>
      </c>
    </row>
    <row r="40" spans="1:6" x14ac:dyDescent="0.25">
      <c r="A40" s="23" t="s">
        <v>853</v>
      </c>
      <c r="B40" s="5" t="str">
        <f t="shared" si="2"/>
        <v>Bal_BO_PGxfd</v>
      </c>
      <c r="C40" s="14" t="s">
        <v>5</v>
      </c>
      <c r="D40" s="14"/>
      <c r="E40" s="14" t="s">
        <v>73</v>
      </c>
      <c r="F40" s="27">
        <f t="shared" si="3"/>
        <v>0</v>
      </c>
    </row>
    <row r="41" spans="1:6" x14ac:dyDescent="0.25">
      <c r="A41" s="23" t="s">
        <v>854</v>
      </c>
      <c r="B41" s="5" t="str">
        <f t="shared" si="2"/>
        <v>Bal_BO_PGas</v>
      </c>
      <c r="C41" s="14" t="s">
        <v>6</v>
      </c>
      <c r="D41" s="14"/>
      <c r="E41" s="14" t="s">
        <v>74</v>
      </c>
      <c r="F41" s="27">
        <f t="shared" si="3"/>
        <v>0</v>
      </c>
    </row>
    <row r="42" spans="1:6" x14ac:dyDescent="0.25">
      <c r="A42" s="23" t="s">
        <v>855</v>
      </c>
      <c r="B42" s="5" t="str">
        <f t="shared" si="2"/>
        <v>Bal_BO_PGmof</v>
      </c>
      <c r="C42" s="14" t="s">
        <v>7</v>
      </c>
      <c r="D42" s="14"/>
      <c r="E42" s="14" t="s">
        <v>75</v>
      </c>
      <c r="F42" s="27">
        <f t="shared" si="3"/>
        <v>0</v>
      </c>
    </row>
    <row r="43" spans="1:6" x14ac:dyDescent="0.25">
      <c r="A43" s="23" t="s">
        <v>856</v>
      </c>
      <c r="B43" s="5" t="str">
        <f t="shared" si="2"/>
        <v>Bal_BO_PGxap</v>
      </c>
      <c r="C43" s="14" t="s">
        <v>8</v>
      </c>
      <c r="D43" s="14"/>
      <c r="E43" s="14" t="s">
        <v>76</v>
      </c>
      <c r="F43" s="27">
        <f t="shared" si="3"/>
        <v>18485</v>
      </c>
    </row>
    <row r="44" spans="1:6" x14ac:dyDescent="0.25">
      <c r="A44" s="23" t="s">
        <v>857</v>
      </c>
      <c r="B44" s="5" t="str">
        <f t="shared" si="2"/>
        <v>Bal_BO_PGpaf</v>
      </c>
      <c r="C44" s="14" t="s">
        <v>9</v>
      </c>
      <c r="D44" s="14"/>
      <c r="E44" s="14" t="s">
        <v>64</v>
      </c>
      <c r="F44" s="27">
        <f t="shared" si="3"/>
        <v>365</v>
      </c>
    </row>
    <row r="45" spans="1:6" x14ac:dyDescent="0.25">
      <c r="A45" s="23" t="s">
        <v>858</v>
      </c>
      <c r="B45" s="5" t="str">
        <f t="shared" si="2"/>
        <v>Bal_BO_PGTot</v>
      </c>
      <c r="C45" s="14"/>
      <c r="D45" s="14"/>
      <c r="E45" s="15" t="s">
        <v>77</v>
      </c>
      <c r="F45" s="27">
        <f t="shared" si="3"/>
        <v>2321718</v>
      </c>
    </row>
    <row r="46" spans="1:6" x14ac:dyDescent="0.25">
      <c r="A46" s="30"/>
      <c r="C46" s="14"/>
      <c r="D46" s="14"/>
      <c r="E46" s="14"/>
      <c r="F46" s="30"/>
    </row>
    <row r="47" spans="1:6" x14ac:dyDescent="0.25">
      <c r="A47" s="30"/>
      <c r="C47" s="14"/>
      <c r="D47" s="14"/>
      <c r="E47" s="15" t="s">
        <v>78</v>
      </c>
      <c r="F47" s="30"/>
    </row>
    <row r="48" spans="1:6" x14ac:dyDescent="0.25">
      <c r="A48" s="23" t="s">
        <v>859</v>
      </c>
      <c r="B48" s="5" t="str">
        <f t="shared" ref="B48:B53" si="4">"Bal_"&amp;$B$8&amp;"_"&amp;A48</f>
        <v>Bal_BO_PHpf</v>
      </c>
      <c r="C48" s="14" t="s">
        <v>10</v>
      </c>
      <c r="D48" s="14"/>
      <c r="E48" s="14" t="s">
        <v>79</v>
      </c>
      <c r="F48" s="27">
        <f t="shared" ref="F48:F53" si="5">INDEX(Gr6Data,MATCH($E$3,Gr6Navn,0),MATCH(B48,Gr6Var,0))</f>
        <v>1878</v>
      </c>
    </row>
    <row r="49" spans="1:6" x14ac:dyDescent="0.25">
      <c r="A49" s="23" t="s">
        <v>860</v>
      </c>
      <c r="B49" s="5" t="str">
        <f t="shared" si="4"/>
        <v>Bal_BO_PHus</v>
      </c>
      <c r="C49" s="14" t="s">
        <v>11</v>
      </c>
      <c r="D49" s="14"/>
      <c r="E49" s="14" t="s">
        <v>80</v>
      </c>
      <c r="F49" s="27">
        <f t="shared" si="5"/>
        <v>0</v>
      </c>
    </row>
    <row r="50" spans="1:6" x14ac:dyDescent="0.25">
      <c r="A50" s="23" t="s">
        <v>861</v>
      </c>
      <c r="B50" s="5" t="str">
        <f t="shared" si="4"/>
        <v>Bal_BO_PHrs</v>
      </c>
      <c r="C50" s="14" t="s">
        <v>12</v>
      </c>
      <c r="D50" s="14"/>
      <c r="E50" s="14" t="s">
        <v>81</v>
      </c>
      <c r="F50" s="27">
        <f t="shared" si="5"/>
        <v>0</v>
      </c>
    </row>
    <row r="51" spans="1:6" x14ac:dyDescent="0.25">
      <c r="A51" s="23" t="s">
        <v>862</v>
      </c>
      <c r="B51" s="5" t="str">
        <f t="shared" si="4"/>
        <v>Bal_BO_PHtg</v>
      </c>
      <c r="C51" s="14" t="s">
        <v>13</v>
      </c>
      <c r="D51" s="14"/>
      <c r="E51" s="14" t="s">
        <v>82</v>
      </c>
      <c r="F51" s="27">
        <f t="shared" si="5"/>
        <v>3</v>
      </c>
    </row>
    <row r="52" spans="1:6" x14ac:dyDescent="0.25">
      <c r="A52" s="23" t="s">
        <v>863</v>
      </c>
      <c r="B52" s="5" t="str">
        <f t="shared" si="4"/>
        <v>Bal_BO_PHxf</v>
      </c>
      <c r="C52" s="14" t="s">
        <v>38</v>
      </c>
      <c r="D52" s="14"/>
      <c r="E52" s="14" t="s">
        <v>83</v>
      </c>
      <c r="F52" s="27">
        <f t="shared" si="5"/>
        <v>133</v>
      </c>
    </row>
    <row r="53" spans="1:6" x14ac:dyDescent="0.25">
      <c r="A53" s="23" t="s">
        <v>864</v>
      </c>
      <c r="B53" s="5" t="str">
        <f t="shared" si="4"/>
        <v>Bal_BO_PHTot</v>
      </c>
      <c r="C53" s="14"/>
      <c r="D53" s="14"/>
      <c r="E53" s="15" t="s">
        <v>84</v>
      </c>
      <c r="F53" s="27">
        <f t="shared" si="5"/>
        <v>2014</v>
      </c>
    </row>
    <row r="54" spans="1:6" x14ac:dyDescent="0.25">
      <c r="A54" s="30"/>
      <c r="C54" s="14"/>
      <c r="D54" s="14"/>
      <c r="E54" s="14"/>
      <c r="F54" s="30"/>
    </row>
    <row r="55" spans="1:6" x14ac:dyDescent="0.25">
      <c r="A55" s="30"/>
      <c r="C55" s="14"/>
      <c r="D55" s="14"/>
      <c r="E55" s="15" t="s">
        <v>85</v>
      </c>
      <c r="F55" s="30"/>
    </row>
    <row r="56" spans="1:6" x14ac:dyDescent="0.25">
      <c r="A56" s="23" t="s">
        <v>847</v>
      </c>
      <c r="B56" s="5" t="str">
        <f>"Bal_"&amp;$B$8&amp;"_"&amp;A56</f>
        <v>Bal_BO_Pek</v>
      </c>
      <c r="C56" s="14" t="s">
        <v>39</v>
      </c>
      <c r="D56" s="14"/>
      <c r="E56" s="14" t="s">
        <v>85</v>
      </c>
      <c r="F56" s="27">
        <f>INDEX(Gr6Data,MATCH($E$3,Gr6Navn,0),MATCH(B56,Gr6Var,0))</f>
        <v>25500</v>
      </c>
    </row>
    <row r="57" spans="1:6" x14ac:dyDescent="0.25">
      <c r="A57" s="30"/>
      <c r="C57" s="14"/>
      <c r="D57" s="14"/>
      <c r="E57" s="14"/>
      <c r="F57" s="30"/>
    </row>
    <row r="58" spans="1:6" x14ac:dyDescent="0.25">
      <c r="A58" s="30"/>
      <c r="C58" s="14"/>
      <c r="D58" s="14"/>
      <c r="E58" s="15" t="s">
        <v>86</v>
      </c>
      <c r="F58" s="30"/>
    </row>
    <row r="59" spans="1:6" x14ac:dyDescent="0.25">
      <c r="A59" s="23" t="s">
        <v>865</v>
      </c>
      <c r="B59" s="5" t="str">
        <f t="shared" ref="B59:B74" si="6">"Bal_"&amp;$B$8&amp;"_"&amp;A59</f>
        <v>Bal_BO_PEaag</v>
      </c>
      <c r="C59" s="14" t="s">
        <v>40</v>
      </c>
      <c r="D59" s="14"/>
      <c r="E59" s="14" t="s">
        <v>87</v>
      </c>
      <c r="F59" s="27">
        <f t="shared" ref="F59:F74" si="7">INDEX(Gr6Data,MATCH($E$3,Gr6Navn,0),MATCH(B59,Gr6Var,0))</f>
        <v>20802</v>
      </c>
    </row>
    <row r="60" spans="1:6" x14ac:dyDescent="0.25">
      <c r="A60" s="23" t="s">
        <v>866</v>
      </c>
      <c r="B60" s="5" t="str">
        <f t="shared" si="6"/>
        <v>Bal_BO_PEoe</v>
      </c>
      <c r="C60" s="14" t="s">
        <v>41</v>
      </c>
      <c r="D60" s="14"/>
      <c r="E60" s="14" t="s">
        <v>88</v>
      </c>
      <c r="F60" s="27">
        <f t="shared" si="7"/>
        <v>0</v>
      </c>
    </row>
    <row r="61" spans="1:6" x14ac:dyDescent="0.25">
      <c r="A61" s="23" t="s">
        <v>867</v>
      </c>
      <c r="B61" s="5" t="str">
        <f t="shared" si="6"/>
        <v>Bal_BO_PEav</v>
      </c>
      <c r="C61" s="14" t="s">
        <v>42</v>
      </c>
      <c r="D61" s="14"/>
      <c r="E61" s="14" t="s">
        <v>89</v>
      </c>
      <c r="F61" s="27">
        <f t="shared" si="7"/>
        <v>0</v>
      </c>
    </row>
    <row r="62" spans="1:6" x14ac:dyDescent="0.25">
      <c r="A62" s="23" t="s">
        <v>868</v>
      </c>
      <c r="B62" s="5" t="str">
        <f t="shared" si="6"/>
        <v>Bal_BO_PEo</v>
      </c>
      <c r="C62" s="14"/>
      <c r="D62" s="14" t="s">
        <v>915</v>
      </c>
      <c r="E62" s="14" t="s">
        <v>90</v>
      </c>
      <c r="F62" s="27">
        <f t="shared" si="7"/>
        <v>0</v>
      </c>
    </row>
    <row r="63" spans="1:6" x14ac:dyDescent="0.25">
      <c r="A63" s="23" t="s">
        <v>869</v>
      </c>
      <c r="B63" s="5" t="str">
        <f t="shared" si="6"/>
        <v>Bal_BO_PEavu</v>
      </c>
      <c r="C63" s="14"/>
      <c r="D63" s="14" t="s">
        <v>916</v>
      </c>
      <c r="E63" s="14" t="s">
        <v>91</v>
      </c>
      <c r="F63" s="27">
        <f t="shared" si="7"/>
        <v>0</v>
      </c>
    </row>
    <row r="64" spans="1:6" x14ac:dyDescent="0.25">
      <c r="A64" s="23" t="s">
        <v>870</v>
      </c>
      <c r="B64" s="5" t="str">
        <f t="shared" si="6"/>
        <v>Bal_BO_PEavs</v>
      </c>
      <c r="C64" s="14"/>
      <c r="D64" s="14" t="s">
        <v>917</v>
      </c>
      <c r="E64" s="14" t="s">
        <v>92</v>
      </c>
      <c r="F64" s="27">
        <f t="shared" si="7"/>
        <v>0</v>
      </c>
    </row>
    <row r="65" spans="1:6" x14ac:dyDescent="0.25">
      <c r="A65" s="23" t="s">
        <v>871</v>
      </c>
      <c r="B65" s="5" t="str">
        <f t="shared" si="6"/>
        <v>Bal_BO_PEavo</v>
      </c>
      <c r="C65" s="14"/>
      <c r="D65" s="14" t="s">
        <v>918</v>
      </c>
      <c r="E65" s="14" t="s">
        <v>93</v>
      </c>
      <c r="F65" s="27">
        <f t="shared" si="7"/>
        <v>0</v>
      </c>
    </row>
    <row r="66" spans="1:6" x14ac:dyDescent="0.25">
      <c r="A66" s="23" t="s">
        <v>872</v>
      </c>
      <c r="B66" s="5" t="str">
        <f t="shared" si="6"/>
        <v>Bal_BO_PExv</v>
      </c>
      <c r="C66" s="14"/>
      <c r="D66" s="14" t="s">
        <v>919</v>
      </c>
      <c r="E66" s="14" t="s">
        <v>94</v>
      </c>
      <c r="F66" s="27">
        <f t="shared" si="7"/>
        <v>0</v>
      </c>
    </row>
    <row r="67" spans="1:6" x14ac:dyDescent="0.25">
      <c r="A67" s="23" t="s">
        <v>873</v>
      </c>
      <c r="B67" s="5" t="str">
        <f t="shared" si="6"/>
        <v>Bal_BO_PExr</v>
      </c>
      <c r="C67" s="14" t="s">
        <v>102</v>
      </c>
      <c r="D67" s="14"/>
      <c r="E67" s="14" t="s">
        <v>95</v>
      </c>
      <c r="F67" s="27">
        <f t="shared" si="7"/>
        <v>400</v>
      </c>
    </row>
    <row r="68" spans="1:6" x14ac:dyDescent="0.25">
      <c r="A68" s="23" t="s">
        <v>874</v>
      </c>
      <c r="B68" s="5" t="str">
        <f t="shared" si="6"/>
        <v>Bal_BO_PElr</v>
      </c>
      <c r="C68" s="14"/>
      <c r="D68" s="14" t="s">
        <v>920</v>
      </c>
      <c r="E68" s="14" t="s">
        <v>110</v>
      </c>
      <c r="F68" s="27">
        <f t="shared" si="7"/>
        <v>0</v>
      </c>
    </row>
    <row r="69" spans="1:6" x14ac:dyDescent="0.25">
      <c r="A69" s="23" t="s">
        <v>875</v>
      </c>
      <c r="B69" s="5" t="str">
        <f t="shared" si="6"/>
        <v>Bal_BO_PEvr</v>
      </c>
      <c r="C69" s="14"/>
      <c r="D69" s="14" t="s">
        <v>921</v>
      </c>
      <c r="E69" s="14" t="s">
        <v>96</v>
      </c>
      <c r="F69" s="27">
        <f t="shared" si="7"/>
        <v>0</v>
      </c>
    </row>
    <row r="70" spans="1:6" x14ac:dyDescent="0.25">
      <c r="A70" s="23" t="s">
        <v>876</v>
      </c>
      <c r="B70" s="5" t="str">
        <f t="shared" si="6"/>
        <v>Bal_BO_PErs</v>
      </c>
      <c r="C70" s="14"/>
      <c r="D70" s="14" t="s">
        <v>922</v>
      </c>
      <c r="E70" s="14" t="s">
        <v>97</v>
      </c>
      <c r="F70" s="27">
        <f t="shared" si="7"/>
        <v>0</v>
      </c>
    </row>
    <row r="71" spans="1:6" x14ac:dyDescent="0.25">
      <c r="A71" s="23" t="s">
        <v>877</v>
      </c>
      <c r="B71" s="5" t="str">
        <f t="shared" si="6"/>
        <v>Bal_BO_PExs</v>
      </c>
      <c r="C71" s="14"/>
      <c r="D71" s="14" t="s">
        <v>923</v>
      </c>
      <c r="E71" s="14" t="s">
        <v>98</v>
      </c>
      <c r="F71" s="27">
        <f t="shared" si="7"/>
        <v>400</v>
      </c>
    </row>
    <row r="72" spans="1:6" x14ac:dyDescent="0.25">
      <c r="A72" s="23" t="s">
        <v>878</v>
      </c>
      <c r="B72" s="5" t="str">
        <f t="shared" si="6"/>
        <v>Bal_BO_PEou</v>
      </c>
      <c r="C72" s="14" t="s">
        <v>103</v>
      </c>
      <c r="D72" s="14"/>
      <c r="E72" s="14" t="s">
        <v>99</v>
      </c>
      <c r="F72" s="27">
        <f t="shared" si="7"/>
        <v>216889</v>
      </c>
    </row>
    <row r="73" spans="1:6" x14ac:dyDescent="0.25">
      <c r="A73" s="23" t="s">
        <v>879</v>
      </c>
      <c r="B73" s="5" t="str">
        <f t="shared" si="6"/>
        <v>Bal_BO_PEekTot</v>
      </c>
      <c r="C73" s="14"/>
      <c r="D73" s="14"/>
      <c r="E73" s="15" t="s">
        <v>100</v>
      </c>
      <c r="F73" s="27">
        <f t="shared" si="7"/>
        <v>238091</v>
      </c>
    </row>
    <row r="74" spans="1:6" x14ac:dyDescent="0.25">
      <c r="A74" s="23" t="s">
        <v>470</v>
      </c>
      <c r="B74" s="5" t="str">
        <f t="shared" si="6"/>
        <v>Bal_BO_PTot</v>
      </c>
      <c r="C74" s="14"/>
      <c r="D74" s="14"/>
      <c r="E74" s="15" t="s">
        <v>101</v>
      </c>
      <c r="F74" s="27">
        <f t="shared" si="7"/>
        <v>2587323</v>
      </c>
    </row>
    <row r="75" spans="1:6" x14ac:dyDescent="0.25"/>
  </sheetData>
  <sheetProtection password="BF77" sheet="1" objects="1" scenarios="1"/>
  <mergeCells count="6">
    <mergeCell ref="C6:F6"/>
    <mergeCell ref="C1:E1"/>
    <mergeCell ref="C3:D3"/>
    <mergeCell ref="E3:F3"/>
    <mergeCell ref="C4:D4"/>
    <mergeCell ref="E4:F4"/>
  </mergeCells>
  <dataValidations count="1">
    <dataValidation type="list" allowBlank="1" showInputMessage="1" showErrorMessage="1" sqref="E3:F3">
      <formula1>Gr6Navn</formula1>
    </dataValidation>
  </dataValidation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2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49.42578125" style="5" customWidth="1"/>
    <col min="2" max="2" width="11.85546875" style="5" customWidth="1"/>
    <col min="3" max="3" width="9.140625" style="38" customWidth="1"/>
    <col min="4" max="16384" width="9.140625" style="38" hidden="1"/>
  </cols>
  <sheetData>
    <row r="1" spans="1:2" x14ac:dyDescent="0.25">
      <c r="A1" s="142" t="s">
        <v>2028</v>
      </c>
      <c r="B1" s="142"/>
    </row>
    <row r="2" spans="1:2" x14ac:dyDescent="0.25"/>
    <row r="3" spans="1:2" ht="46.5" customHeight="1" x14ac:dyDescent="0.25">
      <c r="A3" s="169" t="s">
        <v>2034</v>
      </c>
      <c r="B3" s="170"/>
    </row>
    <row r="4" spans="1:2" x14ac:dyDescent="0.25">
      <c r="A4" s="32"/>
      <c r="B4" s="32"/>
    </row>
    <row r="5" spans="1:2" x14ac:dyDescent="0.25">
      <c r="A5" s="32"/>
      <c r="B5" s="39" t="s">
        <v>2035</v>
      </c>
    </row>
    <row r="6" spans="1:2" x14ac:dyDescent="0.25">
      <c r="A6" s="40" t="s">
        <v>2036</v>
      </c>
      <c r="B6" s="40"/>
    </row>
    <row r="7" spans="1:2" x14ac:dyDescent="0.25">
      <c r="A7" s="41" t="s">
        <v>2055</v>
      </c>
      <c r="B7" s="41">
        <v>5301</v>
      </c>
    </row>
    <row r="8" spans="1:2" x14ac:dyDescent="0.25">
      <c r="A8" s="41" t="s">
        <v>1488</v>
      </c>
      <c r="B8" s="41">
        <v>7681</v>
      </c>
    </row>
    <row r="9" spans="1:2" x14ac:dyDescent="0.25">
      <c r="A9" s="41" t="s">
        <v>1537</v>
      </c>
      <c r="B9" s="41">
        <v>13290</v>
      </c>
    </row>
    <row r="10" spans="1:2" x14ac:dyDescent="0.25">
      <c r="A10" s="41" t="s">
        <v>1538</v>
      </c>
      <c r="B10" s="41">
        <v>13220</v>
      </c>
    </row>
    <row r="11" spans="1:2" x14ac:dyDescent="0.25">
      <c r="A11" s="41"/>
      <c r="B11" s="41"/>
    </row>
    <row r="12" spans="1:2" x14ac:dyDescent="0.25">
      <c r="A12" s="40" t="s">
        <v>2037</v>
      </c>
      <c r="B12" s="42"/>
    </row>
    <row r="13" spans="1:2" x14ac:dyDescent="0.25">
      <c r="A13" s="41" t="s">
        <v>1489</v>
      </c>
      <c r="B13" s="41">
        <v>1671</v>
      </c>
    </row>
    <row r="14" spans="1:2" x14ac:dyDescent="0.25">
      <c r="A14" s="41" t="s">
        <v>1539</v>
      </c>
      <c r="B14" s="41">
        <v>9634</v>
      </c>
    </row>
    <row r="15" spans="1:2" x14ac:dyDescent="0.25">
      <c r="A15" s="41" t="s">
        <v>1490</v>
      </c>
      <c r="B15" s="41">
        <v>9797</v>
      </c>
    </row>
    <row r="16" spans="1:2" x14ac:dyDescent="0.25">
      <c r="A16" s="41"/>
      <c r="B16" s="41"/>
    </row>
    <row r="17" spans="1:2" x14ac:dyDescent="0.25">
      <c r="A17" s="40" t="s">
        <v>2038</v>
      </c>
      <c r="B17" s="42"/>
    </row>
    <row r="18" spans="1:2" x14ac:dyDescent="0.25">
      <c r="A18" s="41" t="s">
        <v>1491</v>
      </c>
      <c r="B18" s="41">
        <v>6620</v>
      </c>
    </row>
    <row r="19" spans="1:2" x14ac:dyDescent="0.25">
      <c r="A19" s="41"/>
      <c r="B19" s="41"/>
    </row>
    <row r="20" spans="1:2" x14ac:dyDescent="0.25">
      <c r="A20" s="40" t="s">
        <v>2039</v>
      </c>
      <c r="B20" s="42"/>
    </row>
    <row r="21" spans="1:2" x14ac:dyDescent="0.25">
      <c r="A21" s="41" t="s">
        <v>1492</v>
      </c>
      <c r="B21" s="41">
        <v>5999</v>
      </c>
    </row>
    <row r="22" spans="1:2" x14ac:dyDescent="0.25">
      <c r="A22" s="41" t="s">
        <v>1493</v>
      </c>
      <c r="B22" s="41">
        <v>3000</v>
      </c>
    </row>
    <row r="23" spans="1:2" x14ac:dyDescent="0.25">
      <c r="A23" s="41" t="s">
        <v>1494</v>
      </c>
      <c r="B23" s="41">
        <v>9686</v>
      </c>
    </row>
    <row r="24" spans="1:2" x14ac:dyDescent="0.25">
      <c r="A24" s="41" t="s">
        <v>1495</v>
      </c>
      <c r="B24" s="41">
        <v>7320</v>
      </c>
    </row>
    <row r="25" spans="1:2" x14ac:dyDescent="0.25">
      <c r="A25" s="41" t="s">
        <v>1496</v>
      </c>
      <c r="B25" s="41">
        <v>537</v>
      </c>
    </row>
    <row r="26" spans="1:2" x14ac:dyDescent="0.25">
      <c r="A26" s="41" t="s">
        <v>1497</v>
      </c>
      <c r="B26" s="41">
        <v>9044</v>
      </c>
    </row>
    <row r="27" spans="1:2" x14ac:dyDescent="0.25">
      <c r="A27" s="41"/>
      <c r="B27" s="41"/>
    </row>
    <row r="28" spans="1:2" x14ac:dyDescent="0.25">
      <c r="A28" s="40" t="s">
        <v>2040</v>
      </c>
      <c r="B28" s="42"/>
    </row>
    <row r="29" spans="1:2" x14ac:dyDescent="0.25">
      <c r="A29" s="41" t="s">
        <v>1498</v>
      </c>
      <c r="B29" s="41">
        <v>9137</v>
      </c>
    </row>
    <row r="30" spans="1:2" x14ac:dyDescent="0.25">
      <c r="A30" s="41"/>
      <c r="B30" s="41"/>
    </row>
    <row r="31" spans="1:2" x14ac:dyDescent="0.25">
      <c r="A31" s="40" t="s">
        <v>2041</v>
      </c>
      <c r="B31" s="42"/>
    </row>
    <row r="32" spans="1:2" x14ac:dyDescent="0.25">
      <c r="A32" s="41" t="s">
        <v>1540</v>
      </c>
      <c r="B32" s="41">
        <v>9684</v>
      </c>
    </row>
    <row r="33" spans="1:2" x14ac:dyDescent="0.25">
      <c r="A33" s="41" t="s">
        <v>1541</v>
      </c>
      <c r="B33" s="41">
        <v>13070</v>
      </c>
    </row>
    <row r="34" spans="1:2" x14ac:dyDescent="0.25">
      <c r="A34" s="41" t="s">
        <v>1499</v>
      </c>
      <c r="B34" s="41">
        <v>9860</v>
      </c>
    </row>
    <row r="35" spans="1:2" x14ac:dyDescent="0.25">
      <c r="A35" s="41" t="s">
        <v>1500</v>
      </c>
      <c r="B35" s="41">
        <v>13080</v>
      </c>
    </row>
    <row r="36" spans="1:2" x14ac:dyDescent="0.25">
      <c r="A36" s="41" t="s">
        <v>1501</v>
      </c>
      <c r="B36" s="41">
        <v>9740</v>
      </c>
    </row>
    <row r="37" spans="1:2" x14ac:dyDescent="0.25">
      <c r="A37" s="41" t="s">
        <v>1502</v>
      </c>
      <c r="B37" s="41">
        <v>9133</v>
      </c>
    </row>
    <row r="38" spans="1:2" x14ac:dyDescent="0.25">
      <c r="A38" s="41" t="s">
        <v>1503</v>
      </c>
      <c r="B38" s="41">
        <v>844</v>
      </c>
    </row>
    <row r="39" spans="1:2" x14ac:dyDescent="0.25">
      <c r="A39" s="41"/>
      <c r="B39" s="41"/>
    </row>
    <row r="40" spans="1:2" x14ac:dyDescent="0.25">
      <c r="A40" s="40" t="s">
        <v>2042</v>
      </c>
      <c r="B40" s="42"/>
    </row>
    <row r="41" spans="1:2" x14ac:dyDescent="0.25">
      <c r="A41" s="41" t="s">
        <v>1504</v>
      </c>
      <c r="B41" s="41">
        <v>6471</v>
      </c>
    </row>
    <row r="42" spans="1:2" x14ac:dyDescent="0.25">
      <c r="A42" s="41"/>
      <c r="B42" s="41"/>
    </row>
    <row r="43" spans="1:2" x14ac:dyDescent="0.25">
      <c r="A43" s="40" t="s">
        <v>2043</v>
      </c>
      <c r="B43" s="42"/>
    </row>
    <row r="44" spans="1:2" x14ac:dyDescent="0.25">
      <c r="A44" s="41" t="s">
        <v>1505</v>
      </c>
      <c r="B44" s="41">
        <v>7500</v>
      </c>
    </row>
    <row r="45" spans="1:2" x14ac:dyDescent="0.25">
      <c r="A45" s="41"/>
      <c r="B45" s="41"/>
    </row>
    <row r="46" spans="1:2" x14ac:dyDescent="0.25">
      <c r="A46" s="40" t="s">
        <v>2044</v>
      </c>
      <c r="B46" s="42"/>
    </row>
    <row r="47" spans="1:2" x14ac:dyDescent="0.25">
      <c r="A47" s="41" t="s">
        <v>1506</v>
      </c>
      <c r="B47" s="41">
        <v>9217</v>
      </c>
    </row>
    <row r="48" spans="1:2" x14ac:dyDescent="0.25">
      <c r="A48" s="41" t="s">
        <v>1507</v>
      </c>
      <c r="B48" s="41">
        <v>7858</v>
      </c>
    </row>
    <row r="49" spans="1:2" x14ac:dyDescent="0.25">
      <c r="A49" s="41"/>
      <c r="B49" s="41"/>
    </row>
    <row r="50" spans="1:2" x14ac:dyDescent="0.25">
      <c r="A50" s="40" t="s">
        <v>2045</v>
      </c>
      <c r="B50" s="42"/>
    </row>
    <row r="51" spans="1:2" x14ac:dyDescent="0.25">
      <c r="A51" s="41" t="s">
        <v>1542</v>
      </c>
      <c r="B51" s="41">
        <v>9135</v>
      </c>
    </row>
    <row r="52" spans="1:2" x14ac:dyDescent="0.25">
      <c r="A52" s="41" t="s">
        <v>1508</v>
      </c>
      <c r="B52" s="41">
        <v>7930</v>
      </c>
    </row>
    <row r="53" spans="1:2" x14ac:dyDescent="0.25">
      <c r="A53" s="41"/>
      <c r="B53" s="41"/>
    </row>
    <row r="54" spans="1:2" x14ac:dyDescent="0.25">
      <c r="A54" s="40" t="s">
        <v>2046</v>
      </c>
      <c r="B54" s="42"/>
    </row>
    <row r="55" spans="1:2" x14ac:dyDescent="0.25">
      <c r="A55" s="41" t="s">
        <v>1509</v>
      </c>
      <c r="B55" s="41">
        <v>9283</v>
      </c>
    </row>
    <row r="56" spans="1:2" x14ac:dyDescent="0.25">
      <c r="A56" s="41" t="s">
        <v>1543</v>
      </c>
      <c r="B56" s="41">
        <v>5125</v>
      </c>
    </row>
    <row r="57" spans="1:2" x14ac:dyDescent="0.25">
      <c r="A57" s="41" t="s">
        <v>2064</v>
      </c>
      <c r="B57" s="41">
        <v>6520</v>
      </c>
    </row>
    <row r="58" spans="1:2" x14ac:dyDescent="0.25">
      <c r="A58" s="41" t="s">
        <v>1511</v>
      </c>
      <c r="B58" s="41">
        <v>6771</v>
      </c>
    </row>
    <row r="59" spans="1:2" x14ac:dyDescent="0.25">
      <c r="A59" s="41" t="s">
        <v>1510</v>
      </c>
      <c r="B59" s="41">
        <v>400</v>
      </c>
    </row>
    <row r="60" spans="1:2" x14ac:dyDescent="0.25">
      <c r="A60" s="41"/>
      <c r="B60" s="41"/>
    </row>
    <row r="61" spans="1:2" x14ac:dyDescent="0.25">
      <c r="A61" s="40" t="s">
        <v>2047</v>
      </c>
      <c r="B61" s="42"/>
    </row>
    <row r="62" spans="1:2" x14ac:dyDescent="0.25">
      <c r="A62" s="41" t="s">
        <v>1544</v>
      </c>
      <c r="B62" s="41">
        <v>28001</v>
      </c>
    </row>
    <row r="63" spans="1:2" x14ac:dyDescent="0.25">
      <c r="A63" s="41" t="s">
        <v>1512</v>
      </c>
      <c r="B63" s="41">
        <v>13460</v>
      </c>
    </row>
    <row r="64" spans="1:2" x14ac:dyDescent="0.25">
      <c r="A64" s="41" t="s">
        <v>1513</v>
      </c>
      <c r="B64" s="41">
        <v>755</v>
      </c>
    </row>
    <row r="65" spans="1:2" x14ac:dyDescent="0.25">
      <c r="A65" s="41" t="s">
        <v>1514</v>
      </c>
      <c r="B65" s="41">
        <v>6140</v>
      </c>
    </row>
    <row r="66" spans="1:2" x14ac:dyDescent="0.25">
      <c r="A66" s="41"/>
      <c r="B66" s="41"/>
    </row>
    <row r="67" spans="1:2" x14ac:dyDescent="0.25">
      <c r="A67" s="40" t="s">
        <v>2048</v>
      </c>
      <c r="B67" s="42"/>
    </row>
    <row r="68" spans="1:2" x14ac:dyDescent="0.25">
      <c r="A68" s="41" t="s">
        <v>1515</v>
      </c>
      <c r="B68" s="41">
        <v>6860</v>
      </c>
    </row>
    <row r="69" spans="1:2" x14ac:dyDescent="0.25">
      <c r="A69" s="41" t="s">
        <v>1516</v>
      </c>
      <c r="B69" s="41">
        <v>8099</v>
      </c>
    </row>
    <row r="70" spans="1:2" x14ac:dyDescent="0.25">
      <c r="A70" s="41" t="s">
        <v>1549</v>
      </c>
      <c r="B70" s="41">
        <v>9865</v>
      </c>
    </row>
    <row r="71" spans="1:2" x14ac:dyDescent="0.25">
      <c r="A71" s="41" t="s">
        <v>1517</v>
      </c>
      <c r="B71" s="41">
        <v>8117</v>
      </c>
    </row>
    <row r="72" spans="1:2" x14ac:dyDescent="0.25">
      <c r="A72" s="41"/>
      <c r="B72" s="41"/>
    </row>
    <row r="73" spans="1:2" x14ac:dyDescent="0.25">
      <c r="A73" s="40" t="s">
        <v>2049</v>
      </c>
      <c r="B73" s="42"/>
    </row>
    <row r="74" spans="1:2" x14ac:dyDescent="0.25">
      <c r="A74" s="41" t="s">
        <v>1550</v>
      </c>
      <c r="B74" s="41">
        <v>9181</v>
      </c>
    </row>
    <row r="75" spans="1:2" x14ac:dyDescent="0.25">
      <c r="A75" s="41" t="s">
        <v>1551</v>
      </c>
      <c r="B75" s="41">
        <v>6460</v>
      </c>
    </row>
    <row r="76" spans="1:2" x14ac:dyDescent="0.25">
      <c r="A76" s="41" t="s">
        <v>1518</v>
      </c>
      <c r="B76" s="41">
        <v>7570</v>
      </c>
    </row>
    <row r="77" spans="1:2" x14ac:dyDescent="0.25">
      <c r="A77" s="41" t="s">
        <v>1545</v>
      </c>
      <c r="B77" s="41">
        <v>1693</v>
      </c>
    </row>
    <row r="78" spans="1:2" x14ac:dyDescent="0.25">
      <c r="A78" s="41"/>
      <c r="B78" s="41"/>
    </row>
    <row r="79" spans="1:2" x14ac:dyDescent="0.25">
      <c r="A79" s="40" t="s">
        <v>2050</v>
      </c>
      <c r="B79" s="42"/>
    </row>
    <row r="80" spans="1:2" x14ac:dyDescent="0.25">
      <c r="A80" s="41" t="s">
        <v>2056</v>
      </c>
      <c r="B80" s="41">
        <v>7670</v>
      </c>
    </row>
    <row r="81" spans="1:2" x14ac:dyDescent="0.25">
      <c r="A81" s="41" t="s">
        <v>1519</v>
      </c>
      <c r="B81" s="41">
        <v>847</v>
      </c>
    </row>
    <row r="82" spans="1:2" x14ac:dyDescent="0.25">
      <c r="A82" s="41" t="s">
        <v>1520</v>
      </c>
      <c r="B82" s="41">
        <v>9354</v>
      </c>
    </row>
    <row r="83" spans="1:2" x14ac:dyDescent="0.25">
      <c r="A83" s="41"/>
      <c r="B83" s="41"/>
    </row>
    <row r="84" spans="1:2" x14ac:dyDescent="0.25">
      <c r="A84" s="40" t="s">
        <v>2051</v>
      </c>
      <c r="B84" s="42"/>
    </row>
    <row r="85" spans="1:2" x14ac:dyDescent="0.25">
      <c r="A85" s="41" t="s">
        <v>1521</v>
      </c>
      <c r="B85" s="41">
        <v>7890</v>
      </c>
    </row>
    <row r="86" spans="1:2" x14ac:dyDescent="0.25">
      <c r="A86" s="41" t="s">
        <v>1522</v>
      </c>
      <c r="B86" s="41">
        <v>1149</v>
      </c>
    </row>
    <row r="87" spans="1:2" x14ac:dyDescent="0.25">
      <c r="A87" s="41" t="s">
        <v>1523</v>
      </c>
      <c r="B87" s="41">
        <v>7780</v>
      </c>
    </row>
    <row r="88" spans="1:2" x14ac:dyDescent="0.25">
      <c r="A88" s="41" t="s">
        <v>1524</v>
      </c>
      <c r="B88" s="41">
        <v>9380</v>
      </c>
    </row>
    <row r="89" spans="1:2" x14ac:dyDescent="0.25">
      <c r="A89" s="41" t="s">
        <v>1525</v>
      </c>
      <c r="B89" s="41">
        <v>9312</v>
      </c>
    </row>
    <row r="90" spans="1:2" x14ac:dyDescent="0.25">
      <c r="A90" s="41" t="s">
        <v>1526</v>
      </c>
      <c r="B90" s="41">
        <v>9827</v>
      </c>
    </row>
    <row r="91" spans="1:2" x14ac:dyDescent="0.25">
      <c r="A91" s="41" t="s">
        <v>1546</v>
      </c>
      <c r="B91" s="41">
        <v>579</v>
      </c>
    </row>
    <row r="92" spans="1:2" x14ac:dyDescent="0.25">
      <c r="A92" s="41" t="s">
        <v>1527</v>
      </c>
      <c r="B92" s="41">
        <v>9388</v>
      </c>
    </row>
    <row r="93" spans="1:2" x14ac:dyDescent="0.25">
      <c r="A93" s="41" t="s">
        <v>1532</v>
      </c>
      <c r="B93" s="41">
        <v>9682</v>
      </c>
    </row>
    <row r="94" spans="1:2" x14ac:dyDescent="0.25">
      <c r="A94" s="41" t="s">
        <v>1528</v>
      </c>
      <c r="B94" s="41">
        <v>9335</v>
      </c>
    </row>
    <row r="95" spans="1:2" x14ac:dyDescent="0.25">
      <c r="A95" s="41" t="s">
        <v>1529</v>
      </c>
      <c r="B95" s="41">
        <v>522</v>
      </c>
    </row>
    <row r="96" spans="1:2" x14ac:dyDescent="0.25">
      <c r="A96" s="41" t="s">
        <v>1530</v>
      </c>
      <c r="B96" s="41">
        <v>9090</v>
      </c>
    </row>
    <row r="97" spans="1:2" x14ac:dyDescent="0.25">
      <c r="A97" s="41" t="s">
        <v>1531</v>
      </c>
      <c r="B97" s="41">
        <v>9070</v>
      </c>
    </row>
    <row r="98" spans="1:2" x14ac:dyDescent="0.25">
      <c r="A98" s="41" t="s">
        <v>1547</v>
      </c>
      <c r="B98" s="41">
        <v>9629</v>
      </c>
    </row>
    <row r="99" spans="1:2" x14ac:dyDescent="0.25">
      <c r="A99" s="41" t="s">
        <v>1552</v>
      </c>
      <c r="B99" s="41">
        <v>9870</v>
      </c>
    </row>
    <row r="100" spans="1:2" x14ac:dyDescent="0.25">
      <c r="A100" s="41" t="s">
        <v>1533</v>
      </c>
      <c r="B100" s="41">
        <v>8079</v>
      </c>
    </row>
    <row r="101" spans="1:2" x14ac:dyDescent="0.25">
      <c r="A101" s="41" t="s">
        <v>1548</v>
      </c>
      <c r="B101" s="41">
        <v>9124</v>
      </c>
    </row>
    <row r="102" spans="1:2" x14ac:dyDescent="0.25">
      <c r="A102" s="41"/>
      <c r="B102" s="41"/>
    </row>
    <row r="103" spans="1:2" x14ac:dyDescent="0.25">
      <c r="A103" s="40" t="s">
        <v>2052</v>
      </c>
      <c r="B103" s="42"/>
    </row>
    <row r="104" spans="1:2" x14ac:dyDescent="0.25">
      <c r="A104" s="41" t="s">
        <v>1534</v>
      </c>
      <c r="B104" s="41">
        <v>6880</v>
      </c>
    </row>
    <row r="105" spans="1:2" x14ac:dyDescent="0.25">
      <c r="A105" s="41"/>
      <c r="B105" s="41"/>
    </row>
    <row r="106" spans="1:2" x14ac:dyDescent="0.25">
      <c r="A106" s="40" t="s">
        <v>2053</v>
      </c>
      <c r="B106" s="42"/>
    </row>
    <row r="107" spans="1:2" x14ac:dyDescent="0.25">
      <c r="A107" s="41" t="s">
        <v>1535</v>
      </c>
      <c r="B107" s="41">
        <v>7730</v>
      </c>
    </row>
    <row r="108" spans="1:2" x14ac:dyDescent="0.25">
      <c r="A108" s="41"/>
      <c r="B108" s="41"/>
    </row>
    <row r="109" spans="1:2" x14ac:dyDescent="0.25">
      <c r="A109" s="40" t="s">
        <v>2054</v>
      </c>
      <c r="B109" s="42"/>
    </row>
    <row r="110" spans="1:2" x14ac:dyDescent="0.25">
      <c r="A110" s="41" t="s">
        <v>2057</v>
      </c>
      <c r="B110" s="41">
        <v>13350</v>
      </c>
    </row>
    <row r="111" spans="1:2" x14ac:dyDescent="0.25">
      <c r="A111" s="41" t="s">
        <v>1536</v>
      </c>
      <c r="B111" s="41">
        <v>7230</v>
      </c>
    </row>
    <row r="112" spans="1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x14ac:dyDescent="0.25"/>
    <row r="119" hidden="1" x14ac:dyDescent="0.25"/>
    <row r="120" hidden="1" x14ac:dyDescent="0.25"/>
  </sheetData>
  <sheetProtection password="BF77" sheet="1" objects="1" scenarios="1"/>
  <sortState ref="A113:B114">
    <sortCondition ref="A113"/>
  </sortState>
  <mergeCells count="2">
    <mergeCell ref="A1:B1"/>
    <mergeCell ref="A3:B3"/>
  </mergeCells>
  <hyperlinks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2" manualBreakCount="2">
    <brk id="45" max="1" man="1"/>
    <brk id="83" max="1" man="1"/>
  </rowBreaks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143"/>
  <sheetViews>
    <sheetView showGridLines="0" zoomScaleNormal="100" workbookViewId="0">
      <selection sqref="A1:C1"/>
    </sheetView>
  </sheetViews>
  <sheetFormatPr defaultColWidth="0" defaultRowHeight="12.75" zeroHeight="1" x14ac:dyDescent="0.2"/>
  <cols>
    <col min="1" max="1" width="9.42578125" style="43" customWidth="1"/>
    <col min="2" max="2" width="31.28515625" style="43" customWidth="1"/>
    <col min="3" max="3" width="8.7109375" style="43" customWidth="1"/>
    <col min="4" max="4" width="28.5703125" style="43" customWidth="1"/>
    <col min="5" max="5" width="8.140625" style="43" customWidth="1"/>
    <col min="6" max="6" width="29.7109375" style="43" customWidth="1"/>
    <col min="7" max="7" width="8.7109375" style="43" customWidth="1"/>
    <col min="8" max="16384" width="8.7109375" style="43" hidden="1"/>
  </cols>
  <sheetData>
    <row r="1" spans="1:6" x14ac:dyDescent="0.2">
      <c r="A1" s="142" t="s">
        <v>2028</v>
      </c>
      <c r="B1" s="142"/>
      <c r="C1" s="142"/>
    </row>
    <row r="2" spans="1:6" x14ac:dyDescent="0.2"/>
    <row r="3" spans="1:6" ht="23.25" x14ac:dyDescent="0.2">
      <c r="A3" s="178" t="s">
        <v>2173</v>
      </c>
      <c r="B3" s="179"/>
      <c r="C3" s="179"/>
      <c r="D3" s="179"/>
      <c r="E3" s="179"/>
      <c r="F3" s="179"/>
    </row>
    <row r="4" spans="1:6" s="5" customFormat="1" ht="15" x14ac:dyDescent="0.25"/>
    <row r="5" spans="1:6" ht="15" x14ac:dyDescent="0.25">
      <c r="A5" s="44" t="s">
        <v>2029</v>
      </c>
      <c r="B5" s="45"/>
      <c r="C5" s="45"/>
      <c r="D5" s="46"/>
      <c r="E5" s="45"/>
      <c r="F5" s="47"/>
    </row>
    <row r="6" spans="1:6" x14ac:dyDescent="0.2">
      <c r="A6" s="48">
        <v>3000</v>
      </c>
      <c r="B6" s="49" t="s">
        <v>1493</v>
      </c>
      <c r="C6" s="49"/>
      <c r="D6" s="50"/>
      <c r="E6" s="49"/>
      <c r="F6" s="51"/>
    </row>
    <row r="7" spans="1:6" x14ac:dyDescent="0.2">
      <c r="A7" s="48">
        <v>7858</v>
      </c>
      <c r="B7" s="49" t="s">
        <v>1507</v>
      </c>
      <c r="C7" s="49"/>
      <c r="D7" s="50"/>
      <c r="E7" s="50"/>
      <c r="F7" s="50"/>
    </row>
    <row r="8" spans="1:6" x14ac:dyDescent="0.2">
      <c r="A8" s="48">
        <v>8079</v>
      </c>
      <c r="B8" s="49" t="s">
        <v>1533</v>
      </c>
      <c r="C8" s="49"/>
      <c r="D8" s="50"/>
      <c r="E8" s="50"/>
      <c r="F8" s="50"/>
    </row>
    <row r="9" spans="1:6" x14ac:dyDescent="0.2">
      <c r="A9" s="48">
        <v>8117</v>
      </c>
      <c r="B9" s="49" t="s">
        <v>1517</v>
      </c>
      <c r="C9" s="49"/>
      <c r="D9" s="50"/>
      <c r="E9" s="50"/>
      <c r="F9" s="50"/>
    </row>
    <row r="10" spans="1:6" x14ac:dyDescent="0.2">
      <c r="A10" s="48"/>
      <c r="B10" s="49"/>
      <c r="C10" s="49"/>
      <c r="D10" s="50"/>
      <c r="E10" s="50"/>
      <c r="F10" s="51"/>
    </row>
    <row r="11" spans="1:6" x14ac:dyDescent="0.2">
      <c r="A11" s="52" t="s">
        <v>2033</v>
      </c>
      <c r="B11" s="53"/>
      <c r="C11" s="54"/>
      <c r="D11" s="54"/>
      <c r="E11" s="54"/>
      <c r="F11" s="55"/>
    </row>
    <row r="12" spans="1:6" x14ac:dyDescent="0.2">
      <c r="A12" s="56"/>
      <c r="B12" s="57"/>
      <c r="C12" s="56"/>
      <c r="D12" s="56"/>
      <c r="E12" s="56"/>
      <c r="F12" s="56"/>
    </row>
    <row r="13" spans="1:6" ht="15" x14ac:dyDescent="0.25">
      <c r="A13" s="44" t="s">
        <v>2030</v>
      </c>
      <c r="B13" s="45"/>
      <c r="C13" s="46"/>
      <c r="D13" s="46"/>
      <c r="E13" s="46"/>
      <c r="F13" s="47"/>
    </row>
    <row r="14" spans="1:6" x14ac:dyDescent="0.2">
      <c r="A14" s="50">
        <v>400</v>
      </c>
      <c r="B14" s="50" t="s">
        <v>1510</v>
      </c>
      <c r="C14" s="50">
        <v>7670</v>
      </c>
      <c r="D14" s="50" t="s">
        <v>2056</v>
      </c>
      <c r="E14" s="50">
        <v>9217</v>
      </c>
      <c r="F14" s="51" t="s">
        <v>1506</v>
      </c>
    </row>
    <row r="15" spans="1:6" x14ac:dyDescent="0.2">
      <c r="A15" s="50">
        <v>522</v>
      </c>
      <c r="B15" s="50" t="s">
        <v>1529</v>
      </c>
      <c r="C15" s="50">
        <v>7730</v>
      </c>
      <c r="D15" s="50" t="s">
        <v>1535</v>
      </c>
      <c r="E15" s="50">
        <v>9335</v>
      </c>
      <c r="F15" s="51" t="s">
        <v>1528</v>
      </c>
    </row>
    <row r="16" spans="1:6" x14ac:dyDescent="0.2">
      <c r="A16" s="58">
        <v>1149</v>
      </c>
      <c r="B16" s="50" t="s">
        <v>1522</v>
      </c>
      <c r="C16" s="50">
        <v>8099</v>
      </c>
      <c r="D16" s="50" t="s">
        <v>1516</v>
      </c>
      <c r="E16" s="50">
        <v>9380</v>
      </c>
      <c r="F16" s="51" t="s">
        <v>1524</v>
      </c>
    </row>
    <row r="17" spans="1:6" x14ac:dyDescent="0.2">
      <c r="A17" s="58">
        <v>5301</v>
      </c>
      <c r="B17" s="50" t="s">
        <v>2055</v>
      </c>
      <c r="C17" s="50">
        <v>9070</v>
      </c>
      <c r="D17" s="50" t="s">
        <v>1531</v>
      </c>
      <c r="E17" s="50">
        <v>9686</v>
      </c>
      <c r="F17" s="51" t="s">
        <v>1494</v>
      </c>
    </row>
    <row r="18" spans="1:6" x14ac:dyDescent="0.2">
      <c r="A18" s="58"/>
      <c r="B18" s="59"/>
      <c r="C18" s="50"/>
      <c r="D18" s="50"/>
      <c r="E18" s="50"/>
      <c r="F18" s="51"/>
    </row>
    <row r="19" spans="1:6" x14ac:dyDescent="0.2">
      <c r="A19" s="52" t="s">
        <v>2031</v>
      </c>
      <c r="B19" s="54"/>
      <c r="C19" s="54"/>
      <c r="D19" s="54"/>
      <c r="E19" s="54"/>
      <c r="F19" s="55"/>
    </row>
    <row r="20" spans="1:6" s="5" customFormat="1" ht="15" x14ac:dyDescent="0.25">
      <c r="A20" s="60"/>
      <c r="B20" s="60"/>
      <c r="C20" s="60"/>
      <c r="D20" s="60"/>
      <c r="E20" s="60"/>
      <c r="F20" s="60"/>
    </row>
    <row r="21" spans="1:6" ht="15" x14ac:dyDescent="0.25">
      <c r="A21" s="44" t="s">
        <v>2066</v>
      </c>
      <c r="B21" s="45"/>
      <c r="C21" s="46"/>
      <c r="D21" s="46"/>
      <c r="E21" s="46"/>
      <c r="F21" s="47"/>
    </row>
    <row r="22" spans="1:6" x14ac:dyDescent="0.2">
      <c r="A22" s="58">
        <v>537</v>
      </c>
      <c r="B22" s="50" t="s">
        <v>1496</v>
      </c>
      <c r="C22" s="50">
        <v>6880</v>
      </c>
      <c r="D22" s="50" t="s">
        <v>1534</v>
      </c>
      <c r="E22" s="50">
        <v>9283</v>
      </c>
      <c r="F22" s="51" t="s">
        <v>1509</v>
      </c>
    </row>
    <row r="23" spans="1:6" x14ac:dyDescent="0.2">
      <c r="A23" s="58">
        <v>755</v>
      </c>
      <c r="B23" s="50" t="s">
        <v>1513</v>
      </c>
      <c r="C23" s="50">
        <v>7230</v>
      </c>
      <c r="D23" s="50" t="s">
        <v>1536</v>
      </c>
      <c r="E23" s="50">
        <v>9312</v>
      </c>
      <c r="F23" s="51" t="s">
        <v>1525</v>
      </c>
    </row>
    <row r="24" spans="1:6" x14ac:dyDescent="0.2">
      <c r="A24" s="58">
        <v>844</v>
      </c>
      <c r="B24" s="50" t="s">
        <v>1503</v>
      </c>
      <c r="C24" s="50">
        <v>7320</v>
      </c>
      <c r="D24" s="50" t="s">
        <v>1495</v>
      </c>
      <c r="E24" s="50">
        <v>9354</v>
      </c>
      <c r="F24" s="51" t="s">
        <v>1520</v>
      </c>
    </row>
    <row r="25" spans="1:6" x14ac:dyDescent="0.2">
      <c r="A25" s="58">
        <v>847</v>
      </c>
      <c r="B25" s="50" t="s">
        <v>1519</v>
      </c>
      <c r="C25" s="50">
        <v>7500</v>
      </c>
      <c r="D25" s="50" t="s">
        <v>1505</v>
      </c>
      <c r="E25" s="50">
        <v>9388</v>
      </c>
      <c r="F25" s="51" t="s">
        <v>1527</v>
      </c>
    </row>
    <row r="26" spans="1:6" x14ac:dyDescent="0.2">
      <c r="A26" s="58">
        <v>1671</v>
      </c>
      <c r="B26" s="50" t="s">
        <v>1489</v>
      </c>
      <c r="C26" s="50">
        <v>7570</v>
      </c>
      <c r="D26" s="50" t="s">
        <v>1518</v>
      </c>
      <c r="E26" s="50">
        <v>9682</v>
      </c>
      <c r="F26" s="51" t="s">
        <v>1532</v>
      </c>
    </row>
    <row r="27" spans="1:6" x14ac:dyDescent="0.2">
      <c r="A27" s="58">
        <v>5999</v>
      </c>
      <c r="B27" s="50" t="s">
        <v>1492</v>
      </c>
      <c r="C27" s="50">
        <v>7681</v>
      </c>
      <c r="D27" s="50" t="s">
        <v>1488</v>
      </c>
      <c r="E27" s="50">
        <v>9740</v>
      </c>
      <c r="F27" s="51" t="s">
        <v>1501</v>
      </c>
    </row>
    <row r="28" spans="1:6" x14ac:dyDescent="0.2">
      <c r="A28" s="58">
        <v>6140</v>
      </c>
      <c r="B28" s="50" t="s">
        <v>1514</v>
      </c>
      <c r="C28" s="50">
        <v>7780</v>
      </c>
      <c r="D28" s="50" t="s">
        <v>1523</v>
      </c>
      <c r="E28" s="50">
        <v>9797</v>
      </c>
      <c r="F28" s="51" t="s">
        <v>1490</v>
      </c>
    </row>
    <row r="29" spans="1:6" x14ac:dyDescent="0.2">
      <c r="A29" s="58">
        <v>6471</v>
      </c>
      <c r="B29" s="50" t="s">
        <v>1504</v>
      </c>
      <c r="C29" s="50">
        <v>7890</v>
      </c>
      <c r="D29" s="50" t="s">
        <v>1521</v>
      </c>
      <c r="E29" s="50">
        <v>9827</v>
      </c>
      <c r="F29" s="51" t="s">
        <v>1526</v>
      </c>
    </row>
    <row r="30" spans="1:6" x14ac:dyDescent="0.2">
      <c r="A30" s="58">
        <v>6520</v>
      </c>
      <c r="B30" s="50" t="s">
        <v>2064</v>
      </c>
      <c r="C30" s="50">
        <v>7930</v>
      </c>
      <c r="D30" s="50" t="s">
        <v>1508</v>
      </c>
      <c r="E30" s="50">
        <v>13080</v>
      </c>
      <c r="F30" s="51" t="s">
        <v>1500</v>
      </c>
    </row>
    <row r="31" spans="1:6" x14ac:dyDescent="0.2">
      <c r="A31" s="58">
        <v>6620</v>
      </c>
      <c r="B31" s="50" t="s">
        <v>1491</v>
      </c>
      <c r="C31" s="50">
        <v>9044</v>
      </c>
      <c r="D31" s="50" t="s">
        <v>1497</v>
      </c>
      <c r="E31" s="49">
        <v>13460</v>
      </c>
      <c r="F31" s="51" t="s">
        <v>1512</v>
      </c>
    </row>
    <row r="32" spans="1:6" x14ac:dyDescent="0.2">
      <c r="A32" s="58">
        <v>6771</v>
      </c>
      <c r="B32" s="50" t="s">
        <v>1511</v>
      </c>
      <c r="C32" s="50">
        <v>9090</v>
      </c>
      <c r="D32" s="50" t="s">
        <v>1530</v>
      </c>
      <c r="E32" s="49"/>
      <c r="F32" s="51"/>
    </row>
    <row r="33" spans="1:6" x14ac:dyDescent="0.2">
      <c r="A33" s="58">
        <v>6860</v>
      </c>
      <c r="B33" s="50" t="s">
        <v>1515</v>
      </c>
      <c r="C33" s="50">
        <v>9137</v>
      </c>
      <c r="D33" s="50" t="s">
        <v>1498</v>
      </c>
      <c r="E33" s="49"/>
      <c r="F33" s="51"/>
    </row>
    <row r="34" spans="1:6" x14ac:dyDescent="0.2">
      <c r="A34" s="58"/>
      <c r="B34" s="50"/>
      <c r="C34" s="50"/>
      <c r="D34" s="50"/>
      <c r="E34" s="50"/>
      <c r="F34" s="51"/>
    </row>
    <row r="35" spans="1:6" x14ac:dyDescent="0.2">
      <c r="A35" s="58"/>
      <c r="B35" s="59"/>
      <c r="C35" s="50"/>
      <c r="D35" s="59"/>
      <c r="E35" s="49"/>
      <c r="F35" s="51"/>
    </row>
    <row r="36" spans="1:6" x14ac:dyDescent="0.2">
      <c r="A36" s="52" t="s">
        <v>2174</v>
      </c>
      <c r="B36" s="54"/>
      <c r="C36" s="54"/>
      <c r="D36" s="53"/>
      <c r="E36" s="53"/>
      <c r="F36" s="61"/>
    </row>
    <row r="37" spans="1:6" s="5" customFormat="1" ht="15" x14ac:dyDescent="0.25">
      <c r="A37" s="60"/>
      <c r="B37" s="60"/>
      <c r="C37" s="60"/>
      <c r="D37" s="60"/>
      <c r="E37" s="60"/>
      <c r="F37" s="60"/>
    </row>
    <row r="38" spans="1:6" ht="15" x14ac:dyDescent="0.25">
      <c r="A38" s="44" t="s">
        <v>2067</v>
      </c>
      <c r="B38" s="45"/>
      <c r="C38" s="62"/>
      <c r="D38" s="62"/>
      <c r="E38" s="62"/>
      <c r="F38" s="63"/>
    </row>
    <row r="39" spans="1:6" x14ac:dyDescent="0.2">
      <c r="A39" s="58">
        <v>579</v>
      </c>
      <c r="B39" s="50" t="s">
        <v>1546</v>
      </c>
      <c r="C39" s="50">
        <v>9369</v>
      </c>
      <c r="D39" s="50" t="s">
        <v>2175</v>
      </c>
      <c r="E39" s="50">
        <v>13220</v>
      </c>
      <c r="F39" s="51" t="s">
        <v>1538</v>
      </c>
    </row>
    <row r="40" spans="1:6" x14ac:dyDescent="0.2">
      <c r="A40" s="58">
        <v>1693</v>
      </c>
      <c r="B40" s="50" t="s">
        <v>1545</v>
      </c>
      <c r="C40" s="50">
        <v>9629</v>
      </c>
      <c r="D40" s="50" t="s">
        <v>1547</v>
      </c>
      <c r="E40" s="50">
        <v>13290</v>
      </c>
      <c r="F40" s="51" t="s">
        <v>1537</v>
      </c>
    </row>
    <row r="41" spans="1:6" x14ac:dyDescent="0.2">
      <c r="A41" s="58">
        <v>5125</v>
      </c>
      <c r="B41" s="50" t="s">
        <v>1543</v>
      </c>
      <c r="C41" s="50">
        <v>9634</v>
      </c>
      <c r="D41" s="50" t="s">
        <v>1539</v>
      </c>
      <c r="E41" s="50">
        <v>13350</v>
      </c>
      <c r="F41" s="51" t="s">
        <v>2057</v>
      </c>
    </row>
    <row r="42" spans="1:6" x14ac:dyDescent="0.2">
      <c r="A42" s="58">
        <v>9124</v>
      </c>
      <c r="B42" s="50" t="s">
        <v>1548</v>
      </c>
      <c r="C42" s="50">
        <v>9684</v>
      </c>
      <c r="D42" s="50" t="s">
        <v>1540</v>
      </c>
      <c r="E42" s="50">
        <v>28001</v>
      </c>
      <c r="F42" s="51" t="s">
        <v>1544</v>
      </c>
    </row>
    <row r="43" spans="1:6" x14ac:dyDescent="0.2">
      <c r="A43" s="50">
        <v>9133</v>
      </c>
      <c r="B43" s="50" t="s">
        <v>1502</v>
      </c>
      <c r="C43" s="50">
        <v>9860</v>
      </c>
      <c r="D43" s="50" t="s">
        <v>1499</v>
      </c>
      <c r="E43" s="64"/>
      <c r="F43" s="51"/>
    </row>
    <row r="44" spans="1:6" x14ac:dyDescent="0.2">
      <c r="A44" s="58">
        <v>9135</v>
      </c>
      <c r="B44" s="50" t="s">
        <v>1542</v>
      </c>
      <c r="C44" s="50">
        <v>13070</v>
      </c>
      <c r="D44" s="50" t="s">
        <v>1541</v>
      </c>
      <c r="E44" s="64"/>
      <c r="F44" s="51"/>
    </row>
    <row r="45" spans="1:6" x14ac:dyDescent="0.2">
      <c r="A45" s="65"/>
      <c r="B45" s="65"/>
      <c r="C45" s="50"/>
      <c r="D45" s="50"/>
      <c r="E45" s="65"/>
      <c r="F45" s="66"/>
    </row>
    <row r="46" spans="1:6" x14ac:dyDescent="0.2">
      <c r="A46" s="67" t="s">
        <v>2065</v>
      </c>
      <c r="B46" s="53"/>
      <c r="C46" s="53"/>
      <c r="D46" s="53"/>
      <c r="E46" s="53"/>
      <c r="F46" s="61"/>
    </row>
    <row r="47" spans="1:6" x14ac:dyDescent="0.2">
      <c r="A47" s="68"/>
    </row>
    <row r="48" spans="1:6" ht="15" x14ac:dyDescent="0.25">
      <c r="A48" s="44" t="s">
        <v>2032</v>
      </c>
      <c r="B48" s="45"/>
      <c r="C48" s="45"/>
      <c r="D48" s="46"/>
      <c r="E48" s="45"/>
      <c r="F48" s="47"/>
    </row>
    <row r="49" spans="1:6" x14ac:dyDescent="0.2">
      <c r="A49" s="48">
        <v>6460</v>
      </c>
      <c r="B49" s="50" t="s">
        <v>1551</v>
      </c>
      <c r="C49" s="49"/>
      <c r="D49" s="49"/>
      <c r="E49" s="49"/>
      <c r="F49" s="51"/>
    </row>
    <row r="50" spans="1:6" x14ac:dyDescent="0.2">
      <c r="A50" s="48">
        <v>9181</v>
      </c>
      <c r="B50" s="50" t="s">
        <v>1550</v>
      </c>
      <c r="C50" s="49"/>
      <c r="D50" s="49"/>
      <c r="E50" s="49"/>
      <c r="F50" s="51"/>
    </row>
    <row r="51" spans="1:6" x14ac:dyDescent="0.2">
      <c r="A51" s="48">
        <v>9865</v>
      </c>
      <c r="B51" s="50" t="s">
        <v>1549</v>
      </c>
      <c r="C51" s="64"/>
      <c r="D51" s="64"/>
      <c r="E51" s="49"/>
      <c r="F51" s="51"/>
    </row>
    <row r="52" spans="1:6" x14ac:dyDescent="0.2">
      <c r="A52" s="48">
        <v>9870</v>
      </c>
      <c r="B52" s="50" t="s">
        <v>1552</v>
      </c>
      <c r="C52" s="49"/>
      <c r="D52" s="49"/>
      <c r="E52" s="49"/>
      <c r="F52" s="51"/>
    </row>
    <row r="53" spans="1:6" x14ac:dyDescent="0.2">
      <c r="A53" s="48"/>
      <c r="B53" s="49"/>
      <c r="C53" s="49"/>
      <c r="D53" s="49"/>
      <c r="E53" s="49"/>
      <c r="F53" s="51"/>
    </row>
    <row r="54" spans="1:6" x14ac:dyDescent="0.2">
      <c r="A54" s="52" t="s">
        <v>2033</v>
      </c>
      <c r="B54" s="53"/>
      <c r="C54" s="54"/>
      <c r="D54" s="54"/>
      <c r="E54" s="54"/>
      <c r="F54" s="55"/>
    </row>
    <row r="55" spans="1:6" x14ac:dyDescent="0.2">
      <c r="A55" s="68"/>
    </row>
    <row r="56" spans="1:6" hidden="1" x14ac:dyDescent="0.2"/>
    <row r="57" spans="1:6" hidden="1" x14ac:dyDescent="0.2"/>
    <row r="58" spans="1:6" hidden="1" x14ac:dyDescent="0.2"/>
    <row r="59" spans="1:6" hidden="1" x14ac:dyDescent="0.2"/>
    <row r="60" spans="1:6" hidden="1" x14ac:dyDescent="0.2"/>
    <row r="61" spans="1:6" hidden="1" x14ac:dyDescent="0.2"/>
    <row r="62" spans="1:6" hidden="1" x14ac:dyDescent="0.2"/>
    <row r="63" spans="1:6" hidden="1" x14ac:dyDescent="0.2"/>
    <row r="64" spans="1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x14ac:dyDescent="0.2"/>
  </sheetData>
  <sheetProtection password="BF77" sheet="1" objects="1" scenarios="1"/>
  <mergeCells count="2">
    <mergeCell ref="A3:F3"/>
    <mergeCell ref="A1:C1"/>
  </mergeCells>
  <hyperlinks>
    <hyperlink ref="A1:B1" location="Indholdsfortegnelse!A1" display="Tilbage til indholdsfortegnelsen"/>
  </hyperlinks>
  <pageMargins left="0.74803149606299213" right="0.74803149606299213" top="0.98425196850393704" bottom="0.98425196850393704" header="0" footer="0"/>
  <pageSetup paperSize="9" scale="74" fitToHeight="0" orientation="portrait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54"/>
  <sheetViews>
    <sheetView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style="5" bestFit="1" customWidth="1"/>
    <col min="2" max="2" width="6" style="5" bestFit="1" customWidth="1"/>
    <col min="3" max="3" width="34.28515625" style="5" bestFit="1" customWidth="1"/>
    <col min="4" max="4" width="16.7109375" style="5" bestFit="1" customWidth="1"/>
    <col min="5" max="7" width="20.28515625" style="69" bestFit="1" customWidth="1"/>
    <col min="8" max="8" width="17.7109375" style="69" bestFit="1" customWidth="1"/>
    <col min="9" max="9" width="20.140625" style="69" bestFit="1" customWidth="1"/>
    <col min="10" max="11" width="20.28515625" style="69" bestFit="1" customWidth="1"/>
    <col min="12" max="12" width="19.140625" style="69" bestFit="1" customWidth="1"/>
    <col min="13" max="13" width="19.28515625" style="69" bestFit="1" customWidth="1"/>
    <col min="14" max="14" width="20.28515625" style="69" bestFit="1" customWidth="1"/>
    <col min="15" max="15" width="19.140625" style="69" bestFit="1" customWidth="1"/>
    <col min="16" max="16" width="17.28515625" style="69" bestFit="1" customWidth="1"/>
    <col min="17" max="17" width="19.85546875" style="69" bestFit="1" customWidth="1"/>
    <col min="18" max="18" width="19.28515625" style="69" bestFit="1" customWidth="1"/>
    <col min="19" max="19" width="20.140625" style="69" bestFit="1" customWidth="1"/>
    <col min="20" max="20" width="19.28515625" style="69" bestFit="1" customWidth="1"/>
    <col min="21" max="21" width="20.28515625" style="69" bestFit="1" customWidth="1"/>
    <col min="22" max="22" width="20.140625" style="69" bestFit="1" customWidth="1"/>
    <col min="23" max="23" width="21.140625" style="69" bestFit="1" customWidth="1"/>
    <col min="24" max="24" width="22.85546875" style="69" bestFit="1" customWidth="1"/>
    <col min="25" max="25" width="21.140625" style="69" bestFit="1" customWidth="1"/>
    <col min="26" max="26" width="20.28515625" style="69" bestFit="1" customWidth="1"/>
    <col min="27" max="28" width="21.28515625" style="69" bestFit="1" customWidth="1"/>
    <col min="29" max="29" width="23" style="69" bestFit="1" customWidth="1"/>
    <col min="30" max="31" width="21.28515625" style="69" bestFit="1" customWidth="1"/>
    <col min="32" max="32" width="20.28515625" style="69" bestFit="1" customWidth="1"/>
    <col min="33" max="33" width="17.5703125" style="69" bestFit="1" customWidth="1"/>
    <col min="34" max="34" width="19.28515625" style="69" bestFit="1" customWidth="1"/>
    <col min="35" max="35" width="17.7109375" style="69" bestFit="1" customWidth="1"/>
    <col min="36" max="36" width="21.28515625" style="69" bestFit="1" customWidth="1"/>
    <col min="37" max="37" width="20.28515625" style="69" bestFit="1" customWidth="1"/>
    <col min="38" max="38" width="22.85546875" style="69" bestFit="1" customWidth="1"/>
    <col min="39" max="40" width="21.140625" style="69" bestFit="1" customWidth="1"/>
    <col min="41" max="41" width="20.140625" style="69" bestFit="1" customWidth="1"/>
    <col min="42" max="42" width="21.28515625" style="69" bestFit="1" customWidth="1"/>
    <col min="43" max="43" width="21.140625" style="69" bestFit="1" customWidth="1"/>
    <col min="44" max="44" width="18.42578125" style="69" bestFit="1" customWidth="1"/>
    <col min="45" max="45" width="22.85546875" style="69" bestFit="1" customWidth="1"/>
    <col min="46" max="46" width="20.28515625" style="69" bestFit="1" customWidth="1"/>
    <col min="47" max="47" width="17.7109375" style="69" bestFit="1" customWidth="1"/>
    <col min="48" max="48" width="20.28515625" style="69" bestFit="1" customWidth="1"/>
    <col min="49" max="49" width="20.140625" style="69" bestFit="1" customWidth="1"/>
    <col min="50" max="50" width="23" style="69" bestFit="1" customWidth="1"/>
    <col min="51" max="51" width="18.28515625" style="69" bestFit="1" customWidth="1"/>
    <col min="52" max="52" width="19.28515625" style="69" bestFit="1" customWidth="1"/>
    <col min="53" max="53" width="20.28515625" style="69" bestFit="1" customWidth="1"/>
    <col min="54" max="54" width="20.140625" style="69" bestFit="1" customWidth="1"/>
    <col min="55" max="55" width="21.28515625" style="69" bestFit="1" customWidth="1"/>
    <col min="56" max="57" width="21.140625" style="69" bestFit="1" customWidth="1"/>
    <col min="58" max="58" width="22.85546875" style="69" bestFit="1" customWidth="1"/>
    <col min="59" max="61" width="20.140625" style="69" bestFit="1" customWidth="1"/>
    <col min="62" max="62" width="21.28515625" style="69" bestFit="1" customWidth="1"/>
    <col min="63" max="64" width="21.140625" style="69" bestFit="1" customWidth="1"/>
    <col min="65" max="65" width="21.28515625" style="69" bestFit="1" customWidth="1"/>
    <col min="66" max="66" width="23" style="69" bestFit="1" customWidth="1"/>
    <col min="67" max="67" width="21.140625" style="69" bestFit="1" customWidth="1"/>
    <col min="68" max="68" width="19.140625" style="69" bestFit="1" customWidth="1"/>
    <col min="69" max="70" width="21.28515625" style="69" bestFit="1" customWidth="1"/>
    <col min="71" max="71" width="20.28515625" style="69" bestFit="1" customWidth="1"/>
    <col min="72" max="72" width="21.140625" style="69" bestFit="1" customWidth="1"/>
    <col min="73" max="74" width="17.7109375" style="69" bestFit="1" customWidth="1"/>
    <col min="75" max="75" width="21.140625" style="69" bestFit="1" customWidth="1"/>
    <col min="76" max="77" width="19.28515625" style="69" bestFit="1" customWidth="1"/>
    <col min="78" max="78" width="17.7109375" style="69" bestFit="1" customWidth="1"/>
    <col min="79" max="79" width="21.28515625" style="69" bestFit="1" customWidth="1"/>
    <col min="80" max="80" width="19.28515625" style="69" bestFit="1" customWidth="1"/>
    <col min="81" max="81" width="17.7109375" style="69" bestFit="1" customWidth="1"/>
    <col min="82" max="82" width="18.28515625" style="69" bestFit="1" customWidth="1"/>
    <col min="83" max="84" width="20.28515625" style="69" bestFit="1" customWidth="1"/>
    <col min="85" max="85" width="21.28515625" style="69" bestFit="1" customWidth="1"/>
    <col min="86" max="86" width="20.28515625" style="69" bestFit="1" customWidth="1"/>
    <col min="87" max="87" width="21.28515625" style="69" bestFit="1" customWidth="1"/>
    <col min="88" max="89" width="20.28515625" style="69" bestFit="1" customWidth="1"/>
    <col min="90" max="90" width="21.28515625" style="69" bestFit="1" customWidth="1"/>
    <col min="91" max="91" width="15.28515625" style="69" bestFit="1" customWidth="1"/>
    <col min="92" max="94" width="9.28515625" style="69" bestFit="1" customWidth="1"/>
    <col min="95" max="16384" width="9.140625" style="5"/>
  </cols>
  <sheetData>
    <row r="1" spans="1:94" x14ac:dyDescent="0.25">
      <c r="A1" s="5" t="s">
        <v>1483</v>
      </c>
      <c r="B1" s="5" t="s">
        <v>1484</v>
      </c>
      <c r="C1" s="5" t="s">
        <v>1485</v>
      </c>
      <c r="D1" s="5" t="s">
        <v>1486</v>
      </c>
      <c r="E1" s="69" t="s">
        <v>995</v>
      </c>
      <c r="F1" s="69" t="s">
        <v>996</v>
      </c>
      <c r="G1" s="69" t="s">
        <v>997</v>
      </c>
      <c r="H1" s="69" t="s">
        <v>998</v>
      </c>
      <c r="I1" s="69" t="s">
        <v>1000</v>
      </c>
      <c r="J1" s="69" t="s">
        <v>999</v>
      </c>
      <c r="K1" s="69" t="s">
        <v>1001</v>
      </c>
      <c r="L1" s="69" t="s">
        <v>1008</v>
      </c>
      <c r="M1" s="69" t="s">
        <v>1010</v>
      </c>
      <c r="N1" s="69" t="s">
        <v>1011</v>
      </c>
      <c r="O1" s="69" t="s">
        <v>1009</v>
      </c>
      <c r="P1" s="69" t="s">
        <v>1006</v>
      </c>
      <c r="Q1" s="69" t="s">
        <v>1005</v>
      </c>
      <c r="R1" s="69" t="s">
        <v>1003</v>
      </c>
      <c r="S1" s="69" t="s">
        <v>1004</v>
      </c>
      <c r="T1" s="69" t="s">
        <v>1007</v>
      </c>
      <c r="U1" s="69" t="s">
        <v>1012</v>
      </c>
      <c r="V1" s="69" t="s">
        <v>2169</v>
      </c>
      <c r="W1" s="69" t="s">
        <v>2170</v>
      </c>
      <c r="X1" s="69" t="s">
        <v>2171</v>
      </c>
      <c r="Y1" s="69" t="s">
        <v>1066</v>
      </c>
      <c r="Z1" s="69" t="s">
        <v>1067</v>
      </c>
      <c r="AA1" s="69" t="s">
        <v>1063</v>
      </c>
      <c r="AB1" s="69" t="s">
        <v>1065</v>
      </c>
      <c r="AC1" s="69" t="s">
        <v>1062</v>
      </c>
      <c r="AD1" s="69" t="s">
        <v>1057</v>
      </c>
      <c r="AE1" s="69" t="s">
        <v>1050</v>
      </c>
      <c r="AF1" s="69" t="s">
        <v>1055</v>
      </c>
      <c r="AG1" s="69" t="s">
        <v>1052</v>
      </c>
      <c r="AH1" s="69" t="s">
        <v>1053</v>
      </c>
      <c r="AI1" s="69" t="s">
        <v>1054</v>
      </c>
      <c r="AJ1" s="69" t="s">
        <v>1056</v>
      </c>
      <c r="AK1" s="69" t="s">
        <v>1059</v>
      </c>
      <c r="AL1" s="69" t="s">
        <v>1060</v>
      </c>
      <c r="AM1" s="69" t="s">
        <v>1047</v>
      </c>
      <c r="AN1" s="69" t="s">
        <v>1045</v>
      </c>
      <c r="AO1" s="69" t="s">
        <v>1044</v>
      </c>
      <c r="AP1" s="69" t="s">
        <v>1048</v>
      </c>
      <c r="AQ1" s="69" t="s">
        <v>1040</v>
      </c>
      <c r="AR1" s="69" t="s">
        <v>1049</v>
      </c>
      <c r="AS1" s="69" t="s">
        <v>1042</v>
      </c>
      <c r="AT1" s="69" t="s">
        <v>1041</v>
      </c>
      <c r="AU1" s="69" t="s">
        <v>1033</v>
      </c>
      <c r="AV1" s="69" t="s">
        <v>1030</v>
      </c>
      <c r="AW1" s="69" t="s">
        <v>1028</v>
      </c>
      <c r="AX1" s="69" t="s">
        <v>1038</v>
      </c>
      <c r="AY1" s="69" t="s">
        <v>1034</v>
      </c>
      <c r="AZ1" s="69" t="s">
        <v>1035</v>
      </c>
      <c r="BA1" s="69" t="s">
        <v>1031</v>
      </c>
      <c r="BB1" s="69" t="s">
        <v>1032</v>
      </c>
      <c r="BC1" s="69" t="s">
        <v>1017</v>
      </c>
      <c r="BD1" s="69" t="s">
        <v>1021</v>
      </c>
      <c r="BE1" s="69" t="s">
        <v>1015</v>
      </c>
      <c r="BF1" s="69" t="s">
        <v>1024</v>
      </c>
      <c r="BG1" s="69" t="s">
        <v>1026</v>
      </c>
      <c r="BH1" s="69" t="s">
        <v>1020</v>
      </c>
      <c r="BI1" s="69" t="s">
        <v>1014</v>
      </c>
      <c r="BJ1" s="69" t="s">
        <v>1013</v>
      </c>
      <c r="BK1" s="69" t="s">
        <v>1159</v>
      </c>
      <c r="BL1" s="69" t="s">
        <v>1160</v>
      </c>
      <c r="BM1" s="69" t="s">
        <v>1165</v>
      </c>
      <c r="BN1" s="69" t="s">
        <v>1163</v>
      </c>
      <c r="BO1" s="69" t="s">
        <v>1162</v>
      </c>
      <c r="BP1" s="69" t="s">
        <v>1166</v>
      </c>
      <c r="BQ1" s="69" t="s">
        <v>1167</v>
      </c>
      <c r="BR1" s="69" t="s">
        <v>1158</v>
      </c>
      <c r="BS1" s="69" t="s">
        <v>1155</v>
      </c>
      <c r="BT1" s="69" t="s">
        <v>1157</v>
      </c>
      <c r="BU1" s="69" t="s">
        <v>1023</v>
      </c>
      <c r="BV1" s="69" t="s">
        <v>1058</v>
      </c>
      <c r="BW1" s="69" t="s">
        <v>1068</v>
      </c>
      <c r="BX1" s="69" t="s">
        <v>1064</v>
      </c>
      <c r="BY1" s="69" t="s">
        <v>1061</v>
      </c>
      <c r="BZ1" s="69" t="s">
        <v>1051</v>
      </c>
      <c r="CA1" s="69" t="s">
        <v>1046</v>
      </c>
      <c r="CB1" s="69" t="s">
        <v>1043</v>
      </c>
      <c r="CC1" s="69" t="s">
        <v>1039</v>
      </c>
      <c r="CD1" s="69" t="s">
        <v>1036</v>
      </c>
      <c r="CE1" s="69" t="s">
        <v>1037</v>
      </c>
      <c r="CF1" s="69" t="s">
        <v>1029</v>
      </c>
      <c r="CG1" s="69" t="s">
        <v>1027</v>
      </c>
      <c r="CH1" s="69" t="s">
        <v>1022</v>
      </c>
      <c r="CI1" s="69" t="s">
        <v>1018</v>
      </c>
      <c r="CJ1" s="69" t="s">
        <v>1016</v>
      </c>
      <c r="CK1" s="69" t="s">
        <v>1025</v>
      </c>
      <c r="CL1" s="69" t="s">
        <v>1019</v>
      </c>
      <c r="CM1" s="69" t="s">
        <v>1161</v>
      </c>
      <c r="CN1" s="69" t="s">
        <v>1002</v>
      </c>
      <c r="CO1" s="69" t="s">
        <v>1164</v>
      </c>
      <c r="CP1" s="69" t="s">
        <v>1156</v>
      </c>
    </row>
    <row r="2" spans="1:94" x14ac:dyDescent="0.25">
      <c r="A2" s="70">
        <v>201812</v>
      </c>
      <c r="B2" s="70">
        <v>5301</v>
      </c>
      <c r="C2" s="71" t="s">
        <v>2055</v>
      </c>
      <c r="D2" s="71" t="s">
        <v>1487</v>
      </c>
      <c r="E2" s="69">
        <v>1060577</v>
      </c>
      <c r="F2" s="69">
        <v>57677</v>
      </c>
      <c r="G2" s="69">
        <v>1002900</v>
      </c>
      <c r="H2" s="69">
        <v>60258</v>
      </c>
      <c r="I2" s="69">
        <v>611771</v>
      </c>
      <c r="J2" s="69">
        <v>70507</v>
      </c>
      <c r="K2" s="69">
        <v>1604422</v>
      </c>
      <c r="L2" s="69">
        <v>-15271</v>
      </c>
      <c r="M2" s="69">
        <v>34491</v>
      </c>
      <c r="N2" s="69">
        <v>1313287</v>
      </c>
      <c r="O2" s="69">
        <v>30649</v>
      </c>
      <c r="P2" s="69">
        <v>55367</v>
      </c>
      <c r="Q2" s="69">
        <v>-71089</v>
      </c>
      <c r="R2" s="69">
        <v>31419</v>
      </c>
      <c r="S2" s="69">
        <v>326848</v>
      </c>
      <c r="T2" s="69">
        <v>27988</v>
      </c>
      <c r="U2" s="69">
        <v>298860</v>
      </c>
      <c r="V2" s="69">
        <v>298860</v>
      </c>
      <c r="W2" s="69">
        <v>135400</v>
      </c>
      <c r="X2" s="69">
        <v>434260</v>
      </c>
      <c r="Y2" s="69">
        <v>970685</v>
      </c>
      <c r="Z2" s="69">
        <v>5202295</v>
      </c>
      <c r="AA2" s="69">
        <v>21798757</v>
      </c>
      <c r="AB2" s="69">
        <v>18834294</v>
      </c>
      <c r="AC2" s="69">
        <v>1446921</v>
      </c>
      <c r="AD2" s="69">
        <v>279116</v>
      </c>
      <c r="AE2" s="69">
        <v>4177165</v>
      </c>
      <c r="AF2" s="69">
        <v>1125280</v>
      </c>
      <c r="AG2" s="69">
        <v>36361</v>
      </c>
      <c r="AH2" s="69">
        <v>1088919</v>
      </c>
      <c r="AI2" s="69">
        <v>103181</v>
      </c>
      <c r="AJ2" s="69">
        <v>41934</v>
      </c>
      <c r="AK2" s="69">
        <v>16796</v>
      </c>
      <c r="AL2" s="69">
        <v>1179</v>
      </c>
      <c r="AM2" s="69">
        <v>950103</v>
      </c>
      <c r="AN2" s="69">
        <v>26086</v>
      </c>
      <c r="AO2" s="69">
        <v>54973791</v>
      </c>
      <c r="AP2" s="69">
        <v>1622318</v>
      </c>
      <c r="AQ2" s="69">
        <v>40662150</v>
      </c>
      <c r="AR2" s="69">
        <v>4177165</v>
      </c>
      <c r="AS2" s="69">
        <v>302728</v>
      </c>
      <c r="AT2" s="69">
        <v>0</v>
      </c>
      <c r="AU2" s="69">
        <v>1203274</v>
      </c>
      <c r="AV2" s="69">
        <v>43318</v>
      </c>
      <c r="AW2" s="69">
        <v>48010954</v>
      </c>
      <c r="AX2" s="69">
        <v>22833</v>
      </c>
      <c r="AY2" s="69">
        <v>66804</v>
      </c>
      <c r="AZ2" s="69">
        <v>89636</v>
      </c>
      <c r="BA2" s="69">
        <v>0</v>
      </c>
      <c r="BB2" s="69">
        <v>300000</v>
      </c>
      <c r="BC2" s="69">
        <v>454048</v>
      </c>
      <c r="BD2" s="69">
        <v>454048</v>
      </c>
      <c r="BE2" s="69">
        <v>1146296</v>
      </c>
      <c r="BF2" s="69">
        <v>297378</v>
      </c>
      <c r="BG2" s="69">
        <v>848917</v>
      </c>
      <c r="BH2" s="69">
        <v>4972857</v>
      </c>
      <c r="BI2" s="69">
        <v>6873201</v>
      </c>
      <c r="BJ2" s="69">
        <v>54973791</v>
      </c>
      <c r="BK2" s="69">
        <v>1572816</v>
      </c>
      <c r="BL2" s="69">
        <v>2656144</v>
      </c>
      <c r="BM2" s="69">
        <v>996985</v>
      </c>
      <c r="BN2" s="69">
        <v>673405</v>
      </c>
      <c r="BO2" s="69">
        <v>5899349</v>
      </c>
      <c r="BP2" s="69">
        <v>308485</v>
      </c>
      <c r="BQ2" s="69">
        <v>308485</v>
      </c>
      <c r="BR2" s="69">
        <v>6000</v>
      </c>
      <c r="BS2" s="69">
        <v>6000</v>
      </c>
      <c r="BT2" s="69">
        <v>2</v>
      </c>
    </row>
    <row r="3" spans="1:94" x14ac:dyDescent="0.25">
      <c r="A3" s="70">
        <v>201812</v>
      </c>
      <c r="B3" s="70">
        <v>7681</v>
      </c>
      <c r="C3" s="71" t="s">
        <v>1488</v>
      </c>
      <c r="D3" s="71" t="s">
        <v>1487</v>
      </c>
      <c r="E3" s="69">
        <v>251567</v>
      </c>
      <c r="F3" s="69">
        <v>13780</v>
      </c>
      <c r="G3" s="69">
        <v>237787</v>
      </c>
      <c r="H3" s="69">
        <v>2775</v>
      </c>
      <c r="I3" s="69">
        <v>254902</v>
      </c>
      <c r="J3" s="69">
        <v>26567</v>
      </c>
      <c r="K3" s="69">
        <v>468897</v>
      </c>
      <c r="L3" s="69">
        <v>-3547</v>
      </c>
      <c r="M3" s="69">
        <v>191614</v>
      </c>
      <c r="N3" s="69">
        <v>740059</v>
      </c>
      <c r="O3" s="69">
        <v>24408</v>
      </c>
      <c r="P3" s="69">
        <v>551</v>
      </c>
      <c r="Q3" s="69">
        <v>-77782</v>
      </c>
      <c r="R3" s="69">
        <v>3819</v>
      </c>
      <c r="S3" s="69">
        <v>-26453</v>
      </c>
      <c r="T3" s="69">
        <v>-47739</v>
      </c>
      <c r="U3" s="69">
        <v>21286</v>
      </c>
      <c r="V3" s="69">
        <v>21288</v>
      </c>
      <c r="X3" s="69">
        <v>21288</v>
      </c>
      <c r="Y3" s="69">
        <v>220573</v>
      </c>
      <c r="Z3" s="69">
        <v>860855</v>
      </c>
      <c r="AA3" s="69">
        <v>5511015</v>
      </c>
      <c r="AB3" s="69">
        <v>4807503</v>
      </c>
      <c r="AC3" s="69">
        <v>262660</v>
      </c>
      <c r="AD3" s="69">
        <v>175681</v>
      </c>
      <c r="AF3" s="69">
        <v>10098</v>
      </c>
      <c r="AG3" s="69">
        <v>3871</v>
      </c>
      <c r="AH3" s="69">
        <v>6227</v>
      </c>
      <c r="AI3" s="69">
        <v>1569</v>
      </c>
      <c r="AJ3" s="69">
        <v>85313</v>
      </c>
      <c r="AL3" s="69">
        <v>1560</v>
      </c>
      <c r="AM3" s="69">
        <v>179994</v>
      </c>
      <c r="AN3" s="69">
        <v>10607</v>
      </c>
      <c r="AO3" s="69">
        <v>13155425</v>
      </c>
      <c r="AP3" s="69">
        <v>173183</v>
      </c>
      <c r="AQ3" s="69">
        <v>10480396</v>
      </c>
      <c r="AU3" s="69">
        <v>297420</v>
      </c>
      <c r="AV3" s="69">
        <v>176</v>
      </c>
      <c r="AW3" s="69">
        <v>10951175</v>
      </c>
      <c r="AX3" s="69">
        <v>22431</v>
      </c>
      <c r="AZ3" s="69">
        <v>45730</v>
      </c>
      <c r="BA3" s="69">
        <v>175000</v>
      </c>
      <c r="BB3" s="69">
        <v>1021000</v>
      </c>
      <c r="BC3" s="69">
        <v>-61700</v>
      </c>
      <c r="BE3" s="69">
        <v>107184</v>
      </c>
      <c r="BF3" s="69">
        <v>107184</v>
      </c>
      <c r="BH3" s="69">
        <v>917036</v>
      </c>
      <c r="BI3" s="69">
        <v>1983520</v>
      </c>
      <c r="BJ3" s="69">
        <v>13155425</v>
      </c>
      <c r="BK3" s="69">
        <v>9957</v>
      </c>
      <c r="BL3" s="69">
        <v>1207387</v>
      </c>
      <c r="BM3" s="69">
        <v>632905</v>
      </c>
      <c r="BN3" s="69">
        <v>544045</v>
      </c>
      <c r="BO3" s="69">
        <v>2394294</v>
      </c>
      <c r="BQ3" s="69">
        <v>124461</v>
      </c>
      <c r="BV3" s="69">
        <v>201838</v>
      </c>
      <c r="BX3" s="69">
        <v>154628</v>
      </c>
      <c r="BY3" s="69">
        <v>671531</v>
      </c>
      <c r="CD3" s="69">
        <v>3318</v>
      </c>
      <c r="CE3" s="69">
        <v>19981</v>
      </c>
      <c r="CJ3" s="69">
        <v>-61700</v>
      </c>
      <c r="CM3" s="69">
        <v>124461</v>
      </c>
    </row>
    <row r="4" spans="1:94" x14ac:dyDescent="0.25">
      <c r="A4" s="70">
        <v>201812</v>
      </c>
      <c r="B4" s="70">
        <v>1671</v>
      </c>
      <c r="C4" s="71" t="s">
        <v>1489</v>
      </c>
      <c r="D4" s="71" t="s">
        <v>1487</v>
      </c>
      <c r="E4" s="69">
        <v>371955</v>
      </c>
      <c r="F4" s="69">
        <v>16802</v>
      </c>
      <c r="G4" s="69">
        <v>355153</v>
      </c>
      <c r="I4" s="69">
        <v>108369</v>
      </c>
      <c r="J4" s="69">
        <v>75241</v>
      </c>
      <c r="K4" s="69">
        <v>388281</v>
      </c>
      <c r="L4" s="69">
        <v>-2343</v>
      </c>
      <c r="M4" s="69">
        <v>504</v>
      </c>
      <c r="N4" s="69">
        <v>143569</v>
      </c>
      <c r="O4" s="69">
        <v>15613</v>
      </c>
      <c r="P4" s="69">
        <v>0</v>
      </c>
      <c r="Q4" s="69">
        <v>155678</v>
      </c>
      <c r="S4" s="69">
        <v>71582</v>
      </c>
      <c r="T4" s="69">
        <v>3580</v>
      </c>
      <c r="U4" s="69">
        <v>68002</v>
      </c>
      <c r="V4" s="69">
        <v>68002</v>
      </c>
      <c r="X4" s="69">
        <v>68002</v>
      </c>
      <c r="Y4" s="69">
        <v>48630</v>
      </c>
      <c r="Z4" s="69">
        <v>116772</v>
      </c>
      <c r="AA4" s="69">
        <v>2040625</v>
      </c>
      <c r="AB4" s="69">
        <v>453473</v>
      </c>
      <c r="AC4" s="69">
        <v>14</v>
      </c>
      <c r="AI4" s="69">
        <v>1227</v>
      </c>
      <c r="AJ4" s="69">
        <v>1140</v>
      </c>
      <c r="AK4" s="69">
        <v>46012</v>
      </c>
      <c r="AM4" s="69">
        <v>12033</v>
      </c>
      <c r="AN4" s="69">
        <v>11818</v>
      </c>
      <c r="AO4" s="69">
        <v>2758145</v>
      </c>
      <c r="AP4" s="69">
        <v>0</v>
      </c>
      <c r="AQ4" s="69">
        <v>2365209</v>
      </c>
      <c r="AT4" s="69">
        <v>0</v>
      </c>
      <c r="AU4" s="69">
        <v>37513</v>
      </c>
      <c r="AV4" s="69">
        <v>11</v>
      </c>
      <c r="AW4" s="69">
        <v>2402733</v>
      </c>
      <c r="AX4" s="69">
        <v>540</v>
      </c>
      <c r="AZ4" s="69">
        <v>540</v>
      </c>
      <c r="BA4" s="69">
        <v>0</v>
      </c>
      <c r="BB4" s="69">
        <v>36000</v>
      </c>
      <c r="BE4" s="69">
        <v>85000</v>
      </c>
      <c r="BG4" s="69">
        <v>85000</v>
      </c>
      <c r="BH4" s="69">
        <v>233872</v>
      </c>
      <c r="BI4" s="69">
        <v>354872</v>
      </c>
      <c r="BJ4" s="69">
        <v>2758145</v>
      </c>
      <c r="BK4" s="69">
        <v>13246</v>
      </c>
      <c r="BN4" s="69">
        <v>10827</v>
      </c>
      <c r="BO4" s="69">
        <v>24073</v>
      </c>
      <c r="BP4" s="69">
        <v>24456</v>
      </c>
      <c r="BQ4" s="69">
        <v>24456</v>
      </c>
      <c r="BV4" s="69">
        <v>19682</v>
      </c>
      <c r="BX4" s="69">
        <v>0</v>
      </c>
      <c r="BZ4" s="69">
        <v>6719</v>
      </c>
    </row>
    <row r="5" spans="1:94" x14ac:dyDescent="0.25">
      <c r="A5" s="70">
        <v>201812</v>
      </c>
      <c r="B5" s="70">
        <v>9797</v>
      </c>
      <c r="C5" s="71" t="s">
        <v>1490</v>
      </c>
      <c r="D5" s="71" t="s">
        <v>1487</v>
      </c>
      <c r="E5" s="69">
        <v>52328</v>
      </c>
      <c r="F5" s="69">
        <v>3437</v>
      </c>
      <c r="G5" s="69">
        <v>48891</v>
      </c>
      <c r="H5" s="69">
        <v>1215</v>
      </c>
      <c r="I5" s="69">
        <v>38292</v>
      </c>
      <c r="J5" s="69">
        <v>988</v>
      </c>
      <c r="K5" s="69">
        <v>87410</v>
      </c>
      <c r="L5" s="69">
        <v>7668</v>
      </c>
      <c r="M5" s="69">
        <v>312</v>
      </c>
      <c r="N5" s="69">
        <v>70383</v>
      </c>
      <c r="O5" s="69">
        <v>1827</v>
      </c>
      <c r="P5" s="69">
        <v>15</v>
      </c>
      <c r="Q5" s="69">
        <v>509</v>
      </c>
      <c r="S5" s="69">
        <v>22657</v>
      </c>
      <c r="T5" s="69">
        <v>3992</v>
      </c>
      <c r="U5" s="69">
        <v>18665</v>
      </c>
      <c r="V5" s="69">
        <v>18665</v>
      </c>
      <c r="X5" s="69">
        <v>18665</v>
      </c>
      <c r="Y5" s="69">
        <v>68758</v>
      </c>
      <c r="Z5" s="69">
        <v>257549</v>
      </c>
      <c r="AA5" s="69">
        <v>903834</v>
      </c>
      <c r="AB5" s="69">
        <v>182164</v>
      </c>
      <c r="AC5" s="69">
        <v>95119</v>
      </c>
      <c r="AE5" s="69">
        <v>456157</v>
      </c>
      <c r="AF5" s="69">
        <v>27770</v>
      </c>
      <c r="AG5" s="69">
        <v>3171</v>
      </c>
      <c r="AH5" s="69">
        <v>24598</v>
      </c>
      <c r="AI5" s="69">
        <v>3829</v>
      </c>
      <c r="AJ5" s="69">
        <v>3577</v>
      </c>
      <c r="AK5" s="69">
        <v>2125</v>
      </c>
      <c r="AM5" s="69">
        <v>15606</v>
      </c>
      <c r="AN5" s="69">
        <v>5464</v>
      </c>
      <c r="AO5" s="69">
        <v>2021952</v>
      </c>
      <c r="AP5" s="69">
        <v>249</v>
      </c>
      <c r="AQ5" s="69">
        <v>1269898</v>
      </c>
      <c r="AR5" s="69">
        <v>456157</v>
      </c>
      <c r="AU5" s="69">
        <v>38638</v>
      </c>
      <c r="AV5" s="69">
        <v>2599</v>
      </c>
      <c r="AW5" s="69">
        <v>1767542</v>
      </c>
      <c r="AX5" s="69">
        <v>6869</v>
      </c>
      <c r="AY5" s="69">
        <v>268</v>
      </c>
      <c r="AZ5" s="69">
        <v>7138</v>
      </c>
      <c r="BA5" s="69">
        <v>19878</v>
      </c>
      <c r="BB5" s="69">
        <v>62960</v>
      </c>
      <c r="BC5" s="69">
        <v>622</v>
      </c>
      <c r="BD5" s="69">
        <v>622</v>
      </c>
      <c r="BE5" s="69">
        <v>15000</v>
      </c>
      <c r="BG5" s="69">
        <v>15000</v>
      </c>
      <c r="BH5" s="69">
        <v>148813</v>
      </c>
      <c r="BI5" s="69">
        <v>227395</v>
      </c>
      <c r="BJ5" s="69">
        <v>2021952</v>
      </c>
      <c r="BK5" s="69">
        <v>82159</v>
      </c>
      <c r="BL5" s="69">
        <v>197399</v>
      </c>
      <c r="BM5" s="69">
        <v>32667</v>
      </c>
      <c r="BN5" s="69">
        <v>70478</v>
      </c>
      <c r="BO5" s="69">
        <v>382702</v>
      </c>
      <c r="BP5" s="69">
        <v>49776</v>
      </c>
      <c r="BQ5" s="69">
        <v>49776</v>
      </c>
    </row>
    <row r="6" spans="1:94" x14ac:dyDescent="0.25">
      <c r="A6" s="70">
        <v>201812</v>
      </c>
      <c r="B6" s="70">
        <v>6620</v>
      </c>
      <c r="C6" s="71" t="s">
        <v>1491</v>
      </c>
      <c r="D6" s="71" t="s">
        <v>1487</v>
      </c>
      <c r="E6" s="69">
        <v>78863</v>
      </c>
      <c r="F6" s="69">
        <v>4933</v>
      </c>
      <c r="G6" s="69">
        <v>73930</v>
      </c>
      <c r="I6" s="69">
        <v>16425</v>
      </c>
      <c r="J6" s="69">
        <v>15620</v>
      </c>
      <c r="K6" s="69">
        <v>74735</v>
      </c>
      <c r="L6" s="69">
        <v>-3375</v>
      </c>
      <c r="M6" s="69">
        <v>4541</v>
      </c>
      <c r="N6" s="69">
        <v>83814</v>
      </c>
      <c r="O6" s="69">
        <v>334</v>
      </c>
      <c r="P6" s="69">
        <v>7</v>
      </c>
      <c r="Q6" s="69">
        <v>16658</v>
      </c>
      <c r="R6" s="69">
        <v>17</v>
      </c>
      <c r="S6" s="69">
        <v>-24895</v>
      </c>
      <c r="T6" s="69">
        <v>-5495</v>
      </c>
      <c r="U6" s="69">
        <v>-19400</v>
      </c>
      <c r="V6" s="69">
        <v>-19400</v>
      </c>
      <c r="X6" s="69">
        <v>-19400</v>
      </c>
      <c r="Y6" s="69">
        <v>49071</v>
      </c>
      <c r="Z6" s="69">
        <v>409495</v>
      </c>
      <c r="AA6" s="69">
        <v>1081588</v>
      </c>
      <c r="AB6" s="69">
        <v>530632</v>
      </c>
      <c r="AC6" s="69">
        <v>5792</v>
      </c>
      <c r="AD6" s="69">
        <v>5087</v>
      </c>
      <c r="AF6" s="69">
        <v>0</v>
      </c>
      <c r="AI6" s="69">
        <v>121</v>
      </c>
      <c r="AJ6" s="69">
        <v>0</v>
      </c>
      <c r="AK6" s="69">
        <v>9210</v>
      </c>
      <c r="AM6" s="69">
        <v>8862</v>
      </c>
      <c r="AN6" s="69">
        <v>1909</v>
      </c>
      <c r="AO6" s="69">
        <v>2101767</v>
      </c>
      <c r="AP6" s="69">
        <v>57870</v>
      </c>
      <c r="AQ6" s="69">
        <v>1838344</v>
      </c>
      <c r="AU6" s="69">
        <v>12973</v>
      </c>
      <c r="AV6" s="69">
        <v>0</v>
      </c>
      <c r="AW6" s="69">
        <v>1909187</v>
      </c>
      <c r="AX6" s="69">
        <v>19</v>
      </c>
      <c r="AY6" s="69">
        <v>1740</v>
      </c>
      <c r="AZ6" s="69">
        <v>1759</v>
      </c>
      <c r="BB6" s="69">
        <v>125000</v>
      </c>
      <c r="BC6" s="69">
        <v>-11737</v>
      </c>
      <c r="BE6" s="69">
        <v>335000</v>
      </c>
      <c r="BG6" s="69">
        <v>335000</v>
      </c>
      <c r="BH6" s="69">
        <v>-257442</v>
      </c>
      <c r="BI6" s="69">
        <v>190821</v>
      </c>
      <c r="BJ6" s="69">
        <v>2101767</v>
      </c>
      <c r="BN6" s="69">
        <v>7787</v>
      </c>
      <c r="BO6" s="69">
        <v>7787</v>
      </c>
      <c r="CJ6" s="69">
        <v>-11737</v>
      </c>
    </row>
    <row r="7" spans="1:94" x14ac:dyDescent="0.25">
      <c r="A7" s="70">
        <v>201812</v>
      </c>
      <c r="B7" s="70">
        <v>5999</v>
      </c>
      <c r="C7" s="71" t="s">
        <v>1492</v>
      </c>
      <c r="D7" s="71" t="s">
        <v>1487</v>
      </c>
      <c r="E7" s="69">
        <v>341650</v>
      </c>
      <c r="F7" s="69">
        <v>9038</v>
      </c>
      <c r="G7" s="69">
        <v>332611</v>
      </c>
      <c r="H7" s="69">
        <v>8938</v>
      </c>
      <c r="I7" s="69">
        <v>246897</v>
      </c>
      <c r="J7" s="69">
        <v>11937</v>
      </c>
      <c r="K7" s="69">
        <v>576508</v>
      </c>
      <c r="L7" s="69">
        <v>-20399</v>
      </c>
      <c r="M7" s="69">
        <v>1350</v>
      </c>
      <c r="N7" s="69">
        <v>439274</v>
      </c>
      <c r="O7" s="69">
        <v>5189</v>
      </c>
      <c r="P7" s="69">
        <v>3454</v>
      </c>
      <c r="Q7" s="69">
        <v>7941</v>
      </c>
      <c r="R7" s="69">
        <v>3276</v>
      </c>
      <c r="S7" s="69">
        <v>104877</v>
      </c>
      <c r="T7" s="69">
        <v>-16993</v>
      </c>
      <c r="U7" s="69">
        <v>121870</v>
      </c>
      <c r="V7" s="69">
        <v>121869</v>
      </c>
      <c r="W7" s="69">
        <v>-1003</v>
      </c>
      <c r="X7" s="69">
        <v>120866</v>
      </c>
      <c r="Y7" s="69">
        <v>197192</v>
      </c>
      <c r="Z7" s="69">
        <v>714737</v>
      </c>
      <c r="AA7" s="69">
        <v>6250219</v>
      </c>
      <c r="AB7" s="69">
        <v>2858015</v>
      </c>
      <c r="AC7" s="69">
        <v>552277</v>
      </c>
      <c r="AD7" s="69">
        <v>48688</v>
      </c>
      <c r="AF7" s="69">
        <v>25704</v>
      </c>
      <c r="AG7" s="69">
        <v>6147</v>
      </c>
      <c r="AH7" s="69">
        <v>19557</v>
      </c>
      <c r="AI7" s="69">
        <v>7417</v>
      </c>
      <c r="AJ7" s="69">
        <v>7280</v>
      </c>
      <c r="AK7" s="69">
        <v>40478</v>
      </c>
      <c r="AL7" s="69">
        <v>3950</v>
      </c>
      <c r="AM7" s="69">
        <v>394256</v>
      </c>
      <c r="AN7" s="69">
        <v>10844</v>
      </c>
      <c r="AO7" s="69">
        <v>11111057</v>
      </c>
      <c r="AP7" s="69">
        <v>450728</v>
      </c>
      <c r="AQ7" s="69">
        <v>8613912</v>
      </c>
      <c r="AU7" s="69">
        <v>432383</v>
      </c>
      <c r="AV7" s="69">
        <v>5</v>
      </c>
      <c r="AW7" s="69">
        <v>9497028</v>
      </c>
      <c r="AX7" s="69">
        <v>34185</v>
      </c>
      <c r="AY7" s="69">
        <v>4460</v>
      </c>
      <c r="AZ7" s="69">
        <v>83641</v>
      </c>
      <c r="BA7" s="69">
        <v>103837</v>
      </c>
      <c r="BB7" s="69">
        <v>290717</v>
      </c>
      <c r="BC7" s="69">
        <v>0</v>
      </c>
      <c r="BE7" s="69">
        <v>702693</v>
      </c>
      <c r="BG7" s="69">
        <v>262213</v>
      </c>
      <c r="BH7" s="69">
        <v>433141</v>
      </c>
      <c r="BI7" s="69">
        <v>1426551</v>
      </c>
      <c r="BJ7" s="69">
        <v>11111057</v>
      </c>
      <c r="BK7" s="69">
        <v>623171</v>
      </c>
      <c r="BL7" s="69">
        <v>1181804</v>
      </c>
      <c r="BM7" s="69">
        <v>5674</v>
      </c>
      <c r="BN7" s="69">
        <v>504996</v>
      </c>
      <c r="BO7" s="69">
        <v>2315646</v>
      </c>
      <c r="BQ7" s="69">
        <v>0</v>
      </c>
      <c r="BR7" s="69">
        <v>27688</v>
      </c>
      <c r="BS7" s="69">
        <v>2769</v>
      </c>
      <c r="BT7" s="69">
        <v>0.95</v>
      </c>
      <c r="BU7" s="69">
        <v>0</v>
      </c>
      <c r="CD7" s="69">
        <v>44996</v>
      </c>
      <c r="CK7" s="69">
        <v>440480</v>
      </c>
    </row>
    <row r="8" spans="1:94" x14ac:dyDescent="0.25">
      <c r="A8" s="70">
        <v>201812</v>
      </c>
      <c r="B8" s="70">
        <v>3000</v>
      </c>
      <c r="C8" s="71" t="s">
        <v>1493</v>
      </c>
      <c r="D8" s="71" t="s">
        <v>1487</v>
      </c>
      <c r="E8" s="69">
        <v>29283116</v>
      </c>
      <c r="F8" s="69">
        <v>14742786</v>
      </c>
      <c r="G8" s="69">
        <v>14540330</v>
      </c>
      <c r="H8" s="69">
        <v>95067</v>
      </c>
      <c r="I8" s="69">
        <v>13602577</v>
      </c>
      <c r="J8" s="69">
        <v>2428382</v>
      </c>
      <c r="K8" s="69">
        <v>25809592</v>
      </c>
      <c r="L8" s="69">
        <v>3495224</v>
      </c>
      <c r="M8" s="69">
        <v>1599545</v>
      </c>
      <c r="N8" s="69">
        <v>19609918</v>
      </c>
      <c r="O8" s="69">
        <v>2349481</v>
      </c>
      <c r="P8" s="69">
        <v>-672</v>
      </c>
      <c r="Q8" s="69">
        <v>-547367</v>
      </c>
      <c r="R8" s="69">
        <v>7752200</v>
      </c>
      <c r="S8" s="69">
        <v>17245201</v>
      </c>
      <c r="T8" s="69">
        <v>2554666</v>
      </c>
      <c r="U8" s="69">
        <v>14690535</v>
      </c>
      <c r="V8" s="69">
        <v>14690535</v>
      </c>
      <c r="W8" s="69">
        <v>-74493</v>
      </c>
      <c r="X8" s="69">
        <v>14616042</v>
      </c>
      <c r="Y8" s="69">
        <v>21332877</v>
      </c>
      <c r="Z8" s="69">
        <v>237771995</v>
      </c>
      <c r="AA8" s="69">
        <v>842424400</v>
      </c>
      <c r="AB8" s="69">
        <v>284619404</v>
      </c>
      <c r="AC8" s="69">
        <v>6249923</v>
      </c>
      <c r="AD8" s="69">
        <v>90008452</v>
      </c>
      <c r="AE8" s="69">
        <v>50273867</v>
      </c>
      <c r="AF8" s="69">
        <v>295818</v>
      </c>
      <c r="AG8" s="69">
        <v>219377</v>
      </c>
      <c r="AH8" s="69">
        <v>76441</v>
      </c>
      <c r="AI8" s="69">
        <v>3917991</v>
      </c>
      <c r="AJ8" s="69">
        <v>1711240</v>
      </c>
      <c r="AK8" s="69">
        <v>468065</v>
      </c>
      <c r="AL8" s="69">
        <v>154387</v>
      </c>
      <c r="AM8" s="69">
        <v>260838251</v>
      </c>
      <c r="AN8" s="69">
        <v>1150506</v>
      </c>
      <c r="AO8" s="69">
        <v>2177551983</v>
      </c>
      <c r="AP8" s="69">
        <v>254084577</v>
      </c>
      <c r="AQ8" s="69">
        <v>997607272</v>
      </c>
      <c r="AR8" s="69">
        <v>50397505</v>
      </c>
      <c r="AS8" s="69">
        <v>0</v>
      </c>
      <c r="AT8" s="69">
        <v>571668</v>
      </c>
      <c r="AU8" s="69">
        <v>421412752</v>
      </c>
      <c r="AV8" s="69">
        <v>696436</v>
      </c>
      <c r="AW8" s="69">
        <v>1986169486</v>
      </c>
      <c r="AX8" s="69">
        <v>2373049</v>
      </c>
      <c r="AY8" s="69">
        <v>35978</v>
      </c>
      <c r="AZ8" s="69">
        <v>8627912</v>
      </c>
      <c r="BA8" s="69">
        <v>19242049</v>
      </c>
      <c r="BB8" s="69">
        <v>8959536</v>
      </c>
      <c r="BC8" s="69">
        <v>-742412</v>
      </c>
      <c r="BD8" s="69">
        <v>2438</v>
      </c>
      <c r="BE8" s="69">
        <v>37927394</v>
      </c>
      <c r="BF8" s="69">
        <v>23628000</v>
      </c>
      <c r="BG8" s="69">
        <v>14299394</v>
      </c>
      <c r="BH8" s="69">
        <v>117368018</v>
      </c>
      <c r="BI8" s="69">
        <v>163512536</v>
      </c>
      <c r="BJ8" s="69">
        <v>2177551983</v>
      </c>
      <c r="BK8" s="69">
        <v>8009704</v>
      </c>
      <c r="BL8" s="69">
        <v>59259349</v>
      </c>
      <c r="BM8" s="69">
        <v>24070409</v>
      </c>
      <c r="BN8" s="69">
        <v>82656134</v>
      </c>
      <c r="BO8" s="69">
        <v>173995596</v>
      </c>
      <c r="BP8" s="69">
        <v>212312</v>
      </c>
      <c r="BQ8" s="69">
        <v>167196891</v>
      </c>
      <c r="BR8" s="69">
        <v>38285</v>
      </c>
      <c r="BS8" s="69">
        <v>382855</v>
      </c>
      <c r="BT8" s="69">
        <v>4.2699999999999996</v>
      </c>
      <c r="BU8" s="69">
        <v>0</v>
      </c>
      <c r="BV8" s="69">
        <v>7196799</v>
      </c>
      <c r="BW8" s="69">
        <v>0</v>
      </c>
      <c r="BX8" s="69">
        <v>262409702</v>
      </c>
      <c r="BY8" s="69">
        <v>106353740</v>
      </c>
      <c r="BZ8" s="69">
        <v>374566</v>
      </c>
      <c r="CA8" s="69">
        <v>16669025</v>
      </c>
      <c r="CB8" s="69">
        <v>244730251</v>
      </c>
      <c r="CC8" s="69">
        <v>0</v>
      </c>
      <c r="CD8" s="69">
        <v>142826</v>
      </c>
      <c r="CE8" s="69">
        <v>6076059</v>
      </c>
      <c r="CF8" s="69">
        <v>0</v>
      </c>
      <c r="CG8" s="69">
        <v>-744850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166984579</v>
      </c>
      <c r="CN8" s="69">
        <v>0</v>
      </c>
      <c r="CO8" s="69">
        <v>0</v>
      </c>
      <c r="CP8" s="69">
        <v>0</v>
      </c>
    </row>
    <row r="9" spans="1:94" x14ac:dyDescent="0.25">
      <c r="A9" s="70">
        <v>201812</v>
      </c>
      <c r="B9" s="70">
        <v>9686</v>
      </c>
      <c r="C9" s="71" t="s">
        <v>2172</v>
      </c>
      <c r="D9" s="71" t="s">
        <v>1487</v>
      </c>
      <c r="E9" s="69">
        <v>439200</v>
      </c>
      <c r="F9" s="69">
        <v>65128</v>
      </c>
      <c r="G9" s="69">
        <v>374072</v>
      </c>
      <c r="H9" s="69">
        <v>4795</v>
      </c>
      <c r="I9" s="69">
        <v>229964</v>
      </c>
      <c r="J9" s="69">
        <v>8347</v>
      </c>
      <c r="K9" s="69">
        <v>600484</v>
      </c>
      <c r="L9" s="69">
        <v>33103</v>
      </c>
      <c r="M9" s="69">
        <v>5118</v>
      </c>
      <c r="N9" s="69">
        <v>445637</v>
      </c>
      <c r="O9" s="69">
        <v>15433</v>
      </c>
      <c r="P9" s="69">
        <v>824</v>
      </c>
      <c r="Q9" s="69">
        <v>107415</v>
      </c>
      <c r="R9" s="69">
        <v>18332</v>
      </c>
      <c r="S9" s="69">
        <v>88232</v>
      </c>
      <c r="T9" s="69">
        <v>-9001</v>
      </c>
      <c r="U9" s="69">
        <v>97233</v>
      </c>
      <c r="X9" s="69">
        <v>0</v>
      </c>
      <c r="Y9" s="69">
        <v>291273</v>
      </c>
      <c r="Z9" s="69">
        <v>1069460</v>
      </c>
      <c r="AA9" s="69">
        <v>7707023</v>
      </c>
      <c r="AB9" s="69">
        <v>2682612</v>
      </c>
      <c r="AC9" s="69">
        <v>225773</v>
      </c>
      <c r="AD9" s="69">
        <v>329106</v>
      </c>
      <c r="AE9" s="69">
        <v>2530131</v>
      </c>
      <c r="AF9" s="69">
        <v>78550</v>
      </c>
      <c r="AG9" s="69">
        <v>22090</v>
      </c>
      <c r="AH9" s="69">
        <v>56460</v>
      </c>
      <c r="AI9" s="69">
        <v>2289</v>
      </c>
      <c r="AJ9" s="69">
        <v>700</v>
      </c>
      <c r="AK9" s="69">
        <v>68141</v>
      </c>
      <c r="AL9" s="69">
        <v>1375</v>
      </c>
      <c r="AM9" s="69">
        <v>250908</v>
      </c>
      <c r="AN9" s="69">
        <v>10872</v>
      </c>
      <c r="AO9" s="69">
        <v>15351013</v>
      </c>
      <c r="AP9" s="69">
        <v>213570</v>
      </c>
      <c r="AQ9" s="69">
        <v>10498614</v>
      </c>
      <c r="AR9" s="69">
        <v>2530131</v>
      </c>
      <c r="AU9" s="69">
        <v>186845</v>
      </c>
      <c r="AV9" s="69">
        <v>20257</v>
      </c>
      <c r="AW9" s="69">
        <v>13449416</v>
      </c>
      <c r="AX9" s="69">
        <v>20839</v>
      </c>
      <c r="AY9" s="69">
        <v>15287</v>
      </c>
      <c r="AZ9" s="69">
        <v>39307</v>
      </c>
      <c r="BA9" s="69">
        <v>246501</v>
      </c>
      <c r="BB9" s="69">
        <v>99292</v>
      </c>
      <c r="BC9" s="69">
        <v>2709</v>
      </c>
      <c r="BD9" s="69">
        <v>2709</v>
      </c>
      <c r="BE9" s="69">
        <v>843692</v>
      </c>
      <c r="BF9" s="69">
        <v>46014</v>
      </c>
      <c r="BG9" s="69">
        <v>101994</v>
      </c>
      <c r="BH9" s="69">
        <v>670097</v>
      </c>
      <c r="BI9" s="69">
        <v>1615789</v>
      </c>
      <c r="BJ9" s="69">
        <v>15351013</v>
      </c>
      <c r="BK9" s="69">
        <v>807241</v>
      </c>
      <c r="BL9" s="69">
        <v>1480321</v>
      </c>
      <c r="BM9" s="69">
        <v>302849</v>
      </c>
      <c r="BN9" s="69">
        <v>222160</v>
      </c>
      <c r="BO9" s="69">
        <v>2812570</v>
      </c>
      <c r="BP9" s="69">
        <v>225739</v>
      </c>
      <c r="BQ9" s="69">
        <v>225739</v>
      </c>
      <c r="BR9" s="69">
        <v>0</v>
      </c>
      <c r="BS9" s="69">
        <v>0</v>
      </c>
      <c r="BT9" s="69">
        <v>0</v>
      </c>
      <c r="BV9" s="69">
        <v>7360</v>
      </c>
      <c r="BX9" s="69">
        <v>3364</v>
      </c>
      <c r="BZ9" s="69">
        <v>92077</v>
      </c>
      <c r="CD9" s="69">
        <v>3180</v>
      </c>
      <c r="CK9" s="69">
        <v>695683</v>
      </c>
      <c r="CN9" s="69">
        <v>502</v>
      </c>
    </row>
    <row r="10" spans="1:94" x14ac:dyDescent="0.25">
      <c r="A10" s="70">
        <v>201812</v>
      </c>
      <c r="B10" s="70">
        <v>7320</v>
      </c>
      <c r="C10" s="71" t="s">
        <v>1495</v>
      </c>
      <c r="D10" s="71" t="s">
        <v>1487</v>
      </c>
      <c r="E10" s="69">
        <v>177460</v>
      </c>
      <c r="F10" s="69">
        <v>9953</v>
      </c>
      <c r="G10" s="69">
        <v>167507</v>
      </c>
      <c r="H10" s="69">
        <v>9973</v>
      </c>
      <c r="I10" s="69">
        <v>148920</v>
      </c>
      <c r="J10" s="69">
        <v>10408</v>
      </c>
      <c r="K10" s="69">
        <v>315992</v>
      </c>
      <c r="L10" s="69">
        <v>26989</v>
      </c>
      <c r="M10" s="69">
        <v>489</v>
      </c>
      <c r="N10" s="69">
        <v>252615</v>
      </c>
      <c r="O10" s="69">
        <v>6260</v>
      </c>
      <c r="P10" s="69">
        <v>190</v>
      </c>
      <c r="Q10" s="69">
        <v>-4235</v>
      </c>
      <c r="R10" s="69">
        <v>-3670</v>
      </c>
      <c r="S10" s="69">
        <v>84970</v>
      </c>
      <c r="T10" s="69">
        <v>12627</v>
      </c>
      <c r="U10" s="69">
        <v>72343</v>
      </c>
      <c r="Y10" s="69">
        <v>166734</v>
      </c>
      <c r="Z10" s="69">
        <v>538934</v>
      </c>
      <c r="AA10" s="69">
        <v>4267862</v>
      </c>
      <c r="AB10" s="69">
        <v>2073822</v>
      </c>
      <c r="AC10" s="69">
        <v>295648</v>
      </c>
      <c r="AD10" s="69">
        <v>28105</v>
      </c>
      <c r="AE10" s="69">
        <v>1749419</v>
      </c>
      <c r="AF10" s="69">
        <v>78290</v>
      </c>
      <c r="AG10" s="69">
        <v>5873</v>
      </c>
      <c r="AH10" s="69">
        <v>72417</v>
      </c>
      <c r="AI10" s="69">
        <v>12013</v>
      </c>
      <c r="AJ10" s="69">
        <v>12735</v>
      </c>
      <c r="AK10" s="69">
        <v>4090</v>
      </c>
      <c r="AM10" s="69">
        <v>94707</v>
      </c>
      <c r="AN10" s="69">
        <v>6762</v>
      </c>
      <c r="AO10" s="69">
        <v>9329121</v>
      </c>
      <c r="AP10" s="69">
        <v>219395</v>
      </c>
      <c r="AQ10" s="69">
        <v>6163942</v>
      </c>
      <c r="AR10" s="69">
        <v>1795632</v>
      </c>
      <c r="AU10" s="69">
        <v>90948</v>
      </c>
      <c r="AV10" s="69">
        <v>3245</v>
      </c>
      <c r="AW10" s="69">
        <v>8273162</v>
      </c>
      <c r="AX10" s="69">
        <v>8496</v>
      </c>
      <c r="AY10" s="69">
        <v>3320</v>
      </c>
      <c r="AZ10" s="69">
        <v>11816</v>
      </c>
      <c r="BB10" s="69">
        <v>27000</v>
      </c>
      <c r="BC10" s="69">
        <v>6918</v>
      </c>
      <c r="BD10" s="69">
        <v>6918</v>
      </c>
      <c r="BH10" s="69">
        <v>1010225</v>
      </c>
      <c r="BI10" s="69">
        <v>1044143</v>
      </c>
      <c r="BJ10" s="69">
        <v>9329121</v>
      </c>
      <c r="BK10" s="69">
        <v>590257</v>
      </c>
      <c r="BL10" s="69">
        <v>738592</v>
      </c>
      <c r="BM10" s="69">
        <v>214798</v>
      </c>
      <c r="BN10" s="69">
        <v>780590</v>
      </c>
      <c r="BO10" s="69">
        <v>2324237</v>
      </c>
      <c r="BR10" s="69">
        <v>24694</v>
      </c>
      <c r="BS10" s="69">
        <v>247</v>
      </c>
      <c r="BT10" s="69">
        <v>0.9</v>
      </c>
    </row>
    <row r="11" spans="1:94" x14ac:dyDescent="0.25">
      <c r="A11" s="70">
        <v>201812</v>
      </c>
      <c r="B11" s="70">
        <v>537</v>
      </c>
      <c r="C11" s="71" t="s">
        <v>1496</v>
      </c>
      <c r="D11" s="71" t="s">
        <v>1487</v>
      </c>
      <c r="E11" s="69">
        <v>30940</v>
      </c>
      <c r="F11" s="69">
        <v>1940</v>
      </c>
      <c r="G11" s="69">
        <v>29001</v>
      </c>
      <c r="H11" s="69">
        <v>517</v>
      </c>
      <c r="I11" s="69">
        <v>19632</v>
      </c>
      <c r="J11" s="69">
        <v>1050</v>
      </c>
      <c r="K11" s="69">
        <v>48100</v>
      </c>
      <c r="L11" s="69">
        <v>-3505</v>
      </c>
      <c r="M11" s="69">
        <v>200</v>
      </c>
      <c r="N11" s="69">
        <v>41762</v>
      </c>
      <c r="O11" s="69">
        <v>607</v>
      </c>
      <c r="P11" s="69">
        <v>49</v>
      </c>
      <c r="Q11" s="69">
        <v>-3151</v>
      </c>
      <c r="R11" s="69">
        <v>-359</v>
      </c>
      <c r="S11" s="69">
        <v>5169</v>
      </c>
      <c r="T11" s="69">
        <v>574</v>
      </c>
      <c r="U11" s="69">
        <v>4595</v>
      </c>
      <c r="V11" s="69">
        <v>4595</v>
      </c>
      <c r="X11" s="69">
        <v>4595</v>
      </c>
      <c r="Y11" s="69">
        <v>56464</v>
      </c>
      <c r="Z11" s="69">
        <v>204990</v>
      </c>
      <c r="AA11" s="69">
        <v>457281</v>
      </c>
      <c r="AB11" s="69">
        <v>537760</v>
      </c>
      <c r="AC11" s="69">
        <v>59368</v>
      </c>
      <c r="AD11" s="69">
        <v>5308</v>
      </c>
      <c r="AE11" s="69">
        <v>198902</v>
      </c>
      <c r="AF11" s="69">
        <v>309</v>
      </c>
      <c r="AH11" s="69">
        <v>309</v>
      </c>
      <c r="AI11" s="69">
        <v>3214</v>
      </c>
      <c r="AJ11" s="69">
        <v>101</v>
      </c>
      <c r="AK11" s="69">
        <v>1299</v>
      </c>
      <c r="AM11" s="69">
        <v>6545</v>
      </c>
      <c r="AN11" s="69">
        <v>2774</v>
      </c>
      <c r="AO11" s="69">
        <v>1534316</v>
      </c>
      <c r="AP11" s="69">
        <v>0</v>
      </c>
      <c r="AQ11" s="69">
        <v>1137784</v>
      </c>
      <c r="AR11" s="69">
        <v>198902</v>
      </c>
      <c r="AU11" s="69">
        <v>26327</v>
      </c>
      <c r="AV11" s="69">
        <v>3367</v>
      </c>
      <c r="AW11" s="69">
        <v>1366381</v>
      </c>
      <c r="AX11" s="69">
        <v>3432</v>
      </c>
      <c r="AY11" s="69">
        <v>75</v>
      </c>
      <c r="AZ11" s="69">
        <v>3507</v>
      </c>
      <c r="BB11" s="69">
        <v>15710</v>
      </c>
      <c r="BE11" s="69">
        <v>1808</v>
      </c>
      <c r="BG11" s="69">
        <v>1808</v>
      </c>
      <c r="BH11" s="69">
        <v>146909</v>
      </c>
      <c r="BI11" s="69">
        <v>164428</v>
      </c>
      <c r="BJ11" s="69">
        <v>1534316</v>
      </c>
      <c r="BK11" s="69">
        <v>10171</v>
      </c>
      <c r="BL11" s="69">
        <v>117235</v>
      </c>
      <c r="BM11" s="69">
        <v>73750</v>
      </c>
      <c r="BN11" s="69">
        <v>42806</v>
      </c>
      <c r="BO11" s="69">
        <v>243962</v>
      </c>
    </row>
    <row r="12" spans="1:94" x14ac:dyDescent="0.25">
      <c r="A12" s="70">
        <v>201812</v>
      </c>
      <c r="B12" s="70">
        <v>9044</v>
      </c>
      <c r="C12" s="71" t="s">
        <v>1497</v>
      </c>
      <c r="D12" s="71" t="s">
        <v>1487</v>
      </c>
      <c r="E12" s="69">
        <v>70487</v>
      </c>
      <c r="F12" s="69">
        <v>8842</v>
      </c>
      <c r="G12" s="69">
        <v>61645</v>
      </c>
      <c r="H12" s="69">
        <v>1576</v>
      </c>
      <c r="I12" s="69">
        <v>35496</v>
      </c>
      <c r="J12" s="69">
        <v>842</v>
      </c>
      <c r="K12" s="69">
        <v>97876</v>
      </c>
      <c r="L12" s="69">
        <v>3208</v>
      </c>
      <c r="M12" s="69">
        <v>328</v>
      </c>
      <c r="N12" s="69">
        <v>67016</v>
      </c>
      <c r="O12" s="69">
        <v>1428</v>
      </c>
      <c r="P12" s="69">
        <v>7</v>
      </c>
      <c r="Q12" s="69">
        <v>14785</v>
      </c>
      <c r="S12" s="69">
        <v>18174</v>
      </c>
      <c r="T12" s="69">
        <v>8455</v>
      </c>
      <c r="U12" s="69">
        <v>9719</v>
      </c>
      <c r="V12" s="69">
        <v>9719</v>
      </c>
      <c r="X12" s="69">
        <v>9719</v>
      </c>
      <c r="Y12" s="69">
        <v>65820</v>
      </c>
      <c r="Z12" s="69">
        <v>418459</v>
      </c>
      <c r="AA12" s="69">
        <v>1214185</v>
      </c>
      <c r="AB12" s="69">
        <v>316945</v>
      </c>
      <c r="AC12" s="69">
        <v>47011</v>
      </c>
      <c r="AE12" s="69">
        <v>107181</v>
      </c>
      <c r="AF12" s="69">
        <v>37020</v>
      </c>
      <c r="AG12" s="69">
        <v>12570</v>
      </c>
      <c r="AH12" s="69">
        <v>24450</v>
      </c>
      <c r="AI12" s="69">
        <v>1932</v>
      </c>
      <c r="AJ12" s="69">
        <v>2274</v>
      </c>
      <c r="AK12" s="69">
        <v>11606</v>
      </c>
      <c r="AM12" s="69">
        <v>10477</v>
      </c>
      <c r="AN12" s="69">
        <v>1582</v>
      </c>
      <c r="AO12" s="69">
        <v>2235173</v>
      </c>
      <c r="AP12" s="69">
        <v>5600</v>
      </c>
      <c r="AQ12" s="69">
        <v>1678001</v>
      </c>
      <c r="AR12" s="69">
        <v>107181</v>
      </c>
      <c r="AU12" s="69">
        <v>46579</v>
      </c>
      <c r="AV12" s="69">
        <v>379</v>
      </c>
      <c r="AW12" s="69">
        <v>1837740</v>
      </c>
      <c r="AX12" s="69">
        <v>133</v>
      </c>
      <c r="AY12" s="69">
        <v>4015</v>
      </c>
      <c r="AZ12" s="69">
        <v>4893</v>
      </c>
      <c r="BA12" s="69">
        <v>41838</v>
      </c>
      <c r="BB12" s="69">
        <v>204973</v>
      </c>
      <c r="BC12" s="69">
        <v>6769</v>
      </c>
      <c r="BD12" s="69">
        <v>6769</v>
      </c>
      <c r="BE12" s="69">
        <v>14933</v>
      </c>
      <c r="BG12" s="69">
        <v>14933</v>
      </c>
      <c r="BH12" s="69">
        <v>124027</v>
      </c>
      <c r="BI12" s="69">
        <v>350702</v>
      </c>
      <c r="BJ12" s="69">
        <v>2235173</v>
      </c>
      <c r="BK12" s="69">
        <v>146787</v>
      </c>
      <c r="BL12" s="69">
        <v>272789</v>
      </c>
      <c r="BN12" s="69">
        <v>76937</v>
      </c>
      <c r="BO12" s="69">
        <v>496513</v>
      </c>
      <c r="BP12" s="69">
        <v>34002</v>
      </c>
      <c r="BQ12" s="69">
        <v>34002</v>
      </c>
      <c r="BX12" s="69">
        <v>682</v>
      </c>
      <c r="CD12" s="69">
        <v>745</v>
      </c>
    </row>
    <row r="13" spans="1:94" x14ac:dyDescent="0.25">
      <c r="A13" s="70">
        <v>201812</v>
      </c>
      <c r="B13" s="70">
        <v>9137</v>
      </c>
      <c r="C13" s="71" t="s">
        <v>1498</v>
      </c>
      <c r="D13" s="71" t="s">
        <v>1487</v>
      </c>
      <c r="E13" s="69">
        <v>811601</v>
      </c>
      <c r="F13" s="69">
        <v>143879</v>
      </c>
      <c r="G13" s="69">
        <v>667722</v>
      </c>
      <c r="H13" s="69">
        <v>0</v>
      </c>
      <c r="I13" s="69">
        <v>167756</v>
      </c>
      <c r="J13" s="69">
        <v>56230</v>
      </c>
      <c r="K13" s="69">
        <v>779248</v>
      </c>
      <c r="L13" s="69">
        <v>816</v>
      </c>
      <c r="M13" s="69">
        <v>6535</v>
      </c>
      <c r="N13" s="69">
        <v>350878</v>
      </c>
      <c r="O13" s="69">
        <v>5774</v>
      </c>
      <c r="P13" s="69">
        <v>0</v>
      </c>
      <c r="Q13" s="69">
        <v>158013</v>
      </c>
      <c r="R13" s="69">
        <v>0</v>
      </c>
      <c r="S13" s="69">
        <v>271934</v>
      </c>
      <c r="T13" s="69">
        <v>60624</v>
      </c>
      <c r="U13" s="69">
        <v>211310</v>
      </c>
      <c r="V13" s="69">
        <v>211310</v>
      </c>
      <c r="W13" s="69">
        <v>-640</v>
      </c>
      <c r="X13" s="69">
        <v>210670</v>
      </c>
      <c r="Y13" s="69">
        <v>12</v>
      </c>
      <c r="Z13" s="69">
        <v>370343</v>
      </c>
      <c r="AA13" s="69">
        <v>10654044</v>
      </c>
      <c r="AC13" s="69">
        <v>4367</v>
      </c>
      <c r="AI13" s="69">
        <v>3569</v>
      </c>
      <c r="AJ13" s="69">
        <v>0</v>
      </c>
      <c r="AK13" s="69">
        <v>0</v>
      </c>
      <c r="AM13" s="69">
        <v>675887</v>
      </c>
      <c r="AN13" s="69">
        <v>271398</v>
      </c>
      <c r="AO13" s="69">
        <v>12270471</v>
      </c>
      <c r="AP13" s="69">
        <v>5702136</v>
      </c>
      <c r="AQ13" s="69">
        <v>4118927</v>
      </c>
      <c r="AT13" s="69">
        <v>10780</v>
      </c>
      <c r="AU13" s="69">
        <v>119801</v>
      </c>
      <c r="AV13" s="69">
        <v>122249</v>
      </c>
      <c r="AW13" s="69">
        <v>10073893</v>
      </c>
      <c r="AZ13" s="69">
        <v>8843</v>
      </c>
      <c r="BA13" s="69">
        <v>290000</v>
      </c>
      <c r="BB13" s="69">
        <v>239500</v>
      </c>
      <c r="BC13" s="69">
        <v>0</v>
      </c>
      <c r="BH13" s="69">
        <v>1042735</v>
      </c>
      <c r="BI13" s="69">
        <v>1897735</v>
      </c>
      <c r="BJ13" s="69">
        <v>12270471</v>
      </c>
      <c r="BP13" s="69">
        <v>754558</v>
      </c>
      <c r="BQ13" s="69">
        <v>754558</v>
      </c>
      <c r="BU13" s="69">
        <v>615500</v>
      </c>
      <c r="BV13" s="69">
        <v>290851</v>
      </c>
      <c r="CE13" s="69">
        <v>8843</v>
      </c>
      <c r="CN13" s="69">
        <v>0</v>
      </c>
    </row>
    <row r="14" spans="1:94" x14ac:dyDescent="0.25">
      <c r="A14" s="70">
        <v>201812</v>
      </c>
      <c r="B14" s="70">
        <v>13080</v>
      </c>
      <c r="C14" s="71" t="s">
        <v>1500</v>
      </c>
      <c r="D14" s="71" t="s">
        <v>1487</v>
      </c>
      <c r="E14" s="69">
        <v>20734</v>
      </c>
      <c r="F14" s="69">
        <v>2770</v>
      </c>
      <c r="G14" s="69">
        <v>17964</v>
      </c>
      <c r="H14" s="69">
        <v>1161</v>
      </c>
      <c r="I14" s="69">
        <v>11779</v>
      </c>
      <c r="J14" s="69">
        <v>63</v>
      </c>
      <c r="K14" s="69">
        <v>30842</v>
      </c>
      <c r="L14" s="69">
        <v>-5528</v>
      </c>
      <c r="M14" s="69">
        <v>2</v>
      </c>
      <c r="N14" s="69">
        <v>24387</v>
      </c>
      <c r="O14" s="69">
        <v>225</v>
      </c>
      <c r="P14" s="69">
        <v>7</v>
      </c>
      <c r="Q14" s="69">
        <v>-2170</v>
      </c>
      <c r="S14" s="69">
        <v>2866</v>
      </c>
      <c r="T14" s="69">
        <v>409</v>
      </c>
      <c r="U14" s="69">
        <v>2457</v>
      </c>
      <c r="V14" s="69">
        <v>2457</v>
      </c>
      <c r="W14" s="69">
        <v>0</v>
      </c>
      <c r="X14" s="69">
        <v>2457</v>
      </c>
      <c r="Y14" s="69">
        <v>52001</v>
      </c>
      <c r="Z14" s="69">
        <v>135538</v>
      </c>
      <c r="AA14" s="69">
        <v>315399</v>
      </c>
      <c r="AB14" s="69">
        <v>420121</v>
      </c>
      <c r="AC14" s="69">
        <v>93229</v>
      </c>
      <c r="AE14" s="69">
        <v>112945</v>
      </c>
      <c r="AF14" s="69">
        <v>5014</v>
      </c>
      <c r="AH14" s="69">
        <v>5014</v>
      </c>
      <c r="AI14" s="69">
        <v>213</v>
      </c>
      <c r="AJ14" s="69">
        <v>4135</v>
      </c>
      <c r="AK14" s="69">
        <v>856</v>
      </c>
      <c r="AM14" s="69">
        <v>4799</v>
      </c>
      <c r="AN14" s="69">
        <v>910</v>
      </c>
      <c r="AO14" s="69">
        <v>1157499</v>
      </c>
      <c r="AP14" s="69">
        <v>908</v>
      </c>
      <c r="AQ14" s="69">
        <v>819231</v>
      </c>
      <c r="AR14" s="69">
        <v>112945</v>
      </c>
      <c r="AU14" s="69">
        <v>5467</v>
      </c>
      <c r="AV14" s="69">
        <v>0</v>
      </c>
      <c r="AW14" s="69">
        <v>938551</v>
      </c>
      <c r="AX14" s="69">
        <v>960</v>
      </c>
      <c r="AY14" s="69">
        <v>174</v>
      </c>
      <c r="AZ14" s="69">
        <v>1134</v>
      </c>
      <c r="BB14" s="69">
        <v>1204</v>
      </c>
      <c r="BC14" s="69">
        <v>0</v>
      </c>
      <c r="BE14" s="69">
        <v>0</v>
      </c>
      <c r="BH14" s="69">
        <v>216609</v>
      </c>
      <c r="BI14" s="69">
        <v>217813</v>
      </c>
      <c r="BJ14" s="69">
        <v>1157499</v>
      </c>
      <c r="BK14" s="69">
        <v>21019</v>
      </c>
      <c r="BL14" s="69">
        <v>79966</v>
      </c>
      <c r="BM14" s="69">
        <v>18597</v>
      </c>
      <c r="BN14" s="69">
        <v>33974</v>
      </c>
      <c r="BO14" s="69">
        <v>153556</v>
      </c>
      <c r="BQ14" s="69">
        <v>0</v>
      </c>
      <c r="BY14" s="69">
        <v>1846</v>
      </c>
      <c r="BZ14" s="69">
        <v>10492</v>
      </c>
      <c r="CJ14" s="69">
        <v>0</v>
      </c>
    </row>
    <row r="15" spans="1:94" x14ac:dyDescent="0.25">
      <c r="A15" s="70">
        <v>201812</v>
      </c>
      <c r="B15" s="70">
        <v>9740</v>
      </c>
      <c r="C15" s="71" t="s">
        <v>1501</v>
      </c>
      <c r="D15" s="71" t="s">
        <v>1487</v>
      </c>
      <c r="E15" s="69">
        <v>154294</v>
      </c>
      <c r="F15" s="69">
        <v>18546</v>
      </c>
      <c r="G15" s="69">
        <v>135748</v>
      </c>
      <c r="H15" s="69">
        <v>4921</v>
      </c>
      <c r="I15" s="69">
        <v>113015</v>
      </c>
      <c r="J15" s="69">
        <v>1641</v>
      </c>
      <c r="K15" s="69">
        <v>252043</v>
      </c>
      <c r="L15" s="69">
        <v>6289</v>
      </c>
      <c r="M15" s="69">
        <v>568</v>
      </c>
      <c r="N15" s="69">
        <v>199590</v>
      </c>
      <c r="O15" s="69">
        <v>6967</v>
      </c>
      <c r="P15" s="69">
        <v>211</v>
      </c>
      <c r="Q15" s="69">
        <v>4834</v>
      </c>
      <c r="R15" s="69">
        <v>-4589</v>
      </c>
      <c r="S15" s="69">
        <v>42709</v>
      </c>
      <c r="T15" s="69">
        <v>6797</v>
      </c>
      <c r="U15" s="69">
        <v>35912</v>
      </c>
      <c r="V15" s="69">
        <v>35912</v>
      </c>
      <c r="X15" s="69">
        <v>35912</v>
      </c>
      <c r="Y15" s="69">
        <v>123605</v>
      </c>
      <c r="Z15" s="69">
        <v>1464909</v>
      </c>
      <c r="AA15" s="69">
        <v>2569228</v>
      </c>
      <c r="AB15" s="69">
        <v>1328294</v>
      </c>
      <c r="AC15" s="69">
        <v>277841</v>
      </c>
      <c r="AD15" s="69">
        <v>40</v>
      </c>
      <c r="AE15" s="69">
        <v>1012575</v>
      </c>
      <c r="AF15" s="69">
        <v>31791</v>
      </c>
      <c r="AG15" s="69">
        <v>2589</v>
      </c>
      <c r="AH15" s="69">
        <v>29202</v>
      </c>
      <c r="AI15" s="69">
        <v>11633</v>
      </c>
      <c r="AJ15" s="69">
        <v>1918</v>
      </c>
      <c r="AK15" s="69">
        <v>12716</v>
      </c>
      <c r="AL15" s="69">
        <v>3980</v>
      </c>
      <c r="AM15" s="69">
        <v>76771</v>
      </c>
      <c r="AN15" s="69">
        <v>27042</v>
      </c>
      <c r="AO15" s="69">
        <v>6942343</v>
      </c>
      <c r="AP15" s="69">
        <v>44028</v>
      </c>
      <c r="AQ15" s="69">
        <v>4981257</v>
      </c>
      <c r="AR15" s="69">
        <v>1012575</v>
      </c>
      <c r="AU15" s="69">
        <v>167312</v>
      </c>
      <c r="AV15" s="69">
        <v>2329</v>
      </c>
      <c r="AW15" s="69">
        <v>6207501</v>
      </c>
      <c r="AX15" s="69">
        <v>18773</v>
      </c>
      <c r="AY15" s="69">
        <v>172</v>
      </c>
      <c r="AZ15" s="69">
        <v>18945</v>
      </c>
      <c r="BA15" s="69">
        <v>75000</v>
      </c>
      <c r="BB15" s="69">
        <v>334606</v>
      </c>
      <c r="BC15" s="69">
        <v>1540</v>
      </c>
      <c r="BD15" s="69">
        <v>1540</v>
      </c>
      <c r="BH15" s="69">
        <v>304751</v>
      </c>
      <c r="BI15" s="69">
        <v>640897</v>
      </c>
      <c r="BJ15" s="69">
        <v>6942343</v>
      </c>
      <c r="BK15" s="69">
        <v>348246</v>
      </c>
      <c r="BL15" s="69">
        <v>562845</v>
      </c>
      <c r="BM15" s="69">
        <v>4276</v>
      </c>
      <c r="BN15" s="69">
        <v>173481</v>
      </c>
      <c r="BO15" s="69">
        <v>1088848</v>
      </c>
      <c r="BP15" s="69">
        <v>138614</v>
      </c>
      <c r="BQ15" s="69">
        <v>138614</v>
      </c>
    </row>
    <row r="16" spans="1:94" x14ac:dyDescent="0.25">
      <c r="A16" s="70">
        <v>201812</v>
      </c>
      <c r="B16" s="70">
        <v>844</v>
      </c>
      <c r="C16" s="71" t="s">
        <v>1503</v>
      </c>
      <c r="D16" s="71" t="s">
        <v>1487</v>
      </c>
      <c r="E16" s="69">
        <v>134380</v>
      </c>
      <c r="F16" s="69">
        <v>6710</v>
      </c>
      <c r="G16" s="69">
        <v>127670</v>
      </c>
      <c r="H16" s="69">
        <v>4701</v>
      </c>
      <c r="I16" s="69">
        <v>115111</v>
      </c>
      <c r="J16" s="69">
        <v>9684</v>
      </c>
      <c r="K16" s="69">
        <v>237799</v>
      </c>
      <c r="L16" s="69">
        <v>40926</v>
      </c>
      <c r="M16" s="69">
        <v>2634</v>
      </c>
      <c r="N16" s="69">
        <v>190372</v>
      </c>
      <c r="O16" s="69">
        <v>10821</v>
      </c>
      <c r="P16" s="69">
        <v>534</v>
      </c>
      <c r="Q16" s="69">
        <v>-3665</v>
      </c>
      <c r="R16" s="69">
        <v>8099</v>
      </c>
      <c r="S16" s="69">
        <v>91396</v>
      </c>
      <c r="T16" s="69">
        <v>7905</v>
      </c>
      <c r="U16" s="69">
        <v>83491</v>
      </c>
      <c r="V16" s="69">
        <v>83491</v>
      </c>
      <c r="W16" s="69">
        <v>2193</v>
      </c>
      <c r="X16" s="69">
        <v>85684</v>
      </c>
      <c r="Y16" s="69">
        <v>411974</v>
      </c>
      <c r="Z16" s="69">
        <v>80189</v>
      </c>
      <c r="AA16" s="69">
        <v>3140294</v>
      </c>
      <c r="AB16" s="69">
        <v>2452029</v>
      </c>
      <c r="AC16" s="69">
        <v>272887</v>
      </c>
      <c r="AD16" s="69">
        <v>48512</v>
      </c>
      <c r="AE16" s="69">
        <v>491670</v>
      </c>
      <c r="AF16" s="69">
        <v>24892</v>
      </c>
      <c r="AG16" s="69">
        <v>3087</v>
      </c>
      <c r="AH16" s="69">
        <v>21805</v>
      </c>
      <c r="AI16" s="69">
        <v>5129</v>
      </c>
      <c r="AJ16" s="69">
        <v>3031</v>
      </c>
      <c r="AK16" s="69">
        <v>2373</v>
      </c>
      <c r="AL16" s="69">
        <v>0</v>
      </c>
      <c r="AM16" s="69">
        <v>98272</v>
      </c>
      <c r="AN16" s="69">
        <v>6268</v>
      </c>
      <c r="AO16" s="69">
        <v>7039333</v>
      </c>
      <c r="AP16" s="69">
        <v>125064</v>
      </c>
      <c r="AQ16" s="69">
        <v>5318799</v>
      </c>
      <c r="AR16" s="69">
        <v>491670</v>
      </c>
      <c r="AU16" s="69">
        <v>32852</v>
      </c>
      <c r="AV16" s="69">
        <v>2993</v>
      </c>
      <c r="AW16" s="69">
        <v>5971378</v>
      </c>
      <c r="AX16" s="69">
        <v>14401</v>
      </c>
      <c r="AY16" s="69">
        <v>10734</v>
      </c>
      <c r="AZ16" s="69">
        <v>26114</v>
      </c>
      <c r="BB16" s="69">
        <v>75810</v>
      </c>
      <c r="BC16" s="69">
        <v>2075</v>
      </c>
      <c r="BD16" s="69">
        <v>2251</v>
      </c>
      <c r="BE16" s="69">
        <v>0</v>
      </c>
      <c r="BH16" s="69">
        <v>963956</v>
      </c>
      <c r="BI16" s="69">
        <v>1041841</v>
      </c>
      <c r="BJ16" s="69">
        <v>7039333</v>
      </c>
      <c r="BK16" s="69">
        <v>296137</v>
      </c>
      <c r="BL16" s="69">
        <v>580185</v>
      </c>
      <c r="BM16" s="69">
        <v>405632</v>
      </c>
      <c r="BN16" s="69">
        <v>69080</v>
      </c>
      <c r="BO16" s="69">
        <v>1351034</v>
      </c>
      <c r="BQ16" s="69">
        <v>0</v>
      </c>
      <c r="BR16" s="69">
        <v>8954</v>
      </c>
      <c r="BS16" s="69">
        <v>895</v>
      </c>
      <c r="BT16" s="69">
        <v>1.18</v>
      </c>
      <c r="BU16" s="69">
        <v>0</v>
      </c>
      <c r="BV16" s="69">
        <v>0</v>
      </c>
      <c r="BX16" s="69">
        <v>1811</v>
      </c>
      <c r="BY16" s="69">
        <v>0</v>
      </c>
      <c r="BZ16" s="69">
        <v>0</v>
      </c>
      <c r="CD16" s="69">
        <v>979</v>
      </c>
      <c r="CG16" s="69">
        <v>0</v>
      </c>
      <c r="CH16" s="69">
        <v>-176</v>
      </c>
      <c r="CI16" s="69">
        <v>0</v>
      </c>
    </row>
    <row r="17" spans="1:94" x14ac:dyDescent="0.25">
      <c r="A17" s="70">
        <v>201812</v>
      </c>
      <c r="B17" s="70">
        <v>6471</v>
      </c>
      <c r="C17" s="71" t="s">
        <v>1504</v>
      </c>
      <c r="D17" s="71" t="s">
        <v>1487</v>
      </c>
      <c r="E17" s="69">
        <v>225807</v>
      </c>
      <c r="F17" s="69">
        <v>-5055</v>
      </c>
      <c r="G17" s="69">
        <v>230861</v>
      </c>
      <c r="H17" s="69">
        <v>1946</v>
      </c>
      <c r="I17" s="69">
        <v>81636</v>
      </c>
      <c r="J17" s="69">
        <v>847</v>
      </c>
      <c r="K17" s="69">
        <v>313596</v>
      </c>
      <c r="L17" s="69">
        <v>-1546</v>
      </c>
      <c r="M17" s="69">
        <v>5385</v>
      </c>
      <c r="N17" s="69">
        <v>157407</v>
      </c>
      <c r="O17" s="69">
        <v>6765</v>
      </c>
      <c r="P17" s="69">
        <v>2011</v>
      </c>
      <c r="Q17" s="69">
        <v>10938</v>
      </c>
      <c r="S17" s="69">
        <v>140315</v>
      </c>
      <c r="T17" s="69">
        <v>44595</v>
      </c>
      <c r="U17" s="69">
        <v>95720</v>
      </c>
      <c r="V17" s="69">
        <v>95720</v>
      </c>
      <c r="W17" s="69">
        <v>2542</v>
      </c>
      <c r="X17" s="69">
        <v>98262</v>
      </c>
      <c r="Y17" s="69">
        <v>180193</v>
      </c>
      <c r="Z17" s="69">
        <v>1160234</v>
      </c>
      <c r="AA17" s="69">
        <v>3472174</v>
      </c>
      <c r="AB17" s="69">
        <v>879093</v>
      </c>
      <c r="AC17" s="69">
        <v>85243</v>
      </c>
      <c r="AE17" s="69">
        <v>63043</v>
      </c>
      <c r="AF17" s="69">
        <v>207265</v>
      </c>
      <c r="AH17" s="69">
        <v>207265</v>
      </c>
      <c r="AI17" s="69">
        <v>8070</v>
      </c>
      <c r="AK17" s="69">
        <v>0</v>
      </c>
      <c r="AM17" s="69">
        <v>105749</v>
      </c>
      <c r="AN17" s="69">
        <v>3473</v>
      </c>
      <c r="AO17" s="69">
        <v>6164536</v>
      </c>
      <c r="AP17" s="69">
        <v>22565</v>
      </c>
      <c r="AQ17" s="69">
        <v>4899044</v>
      </c>
      <c r="AR17" s="69">
        <v>63043</v>
      </c>
      <c r="AT17" s="69">
        <v>17522</v>
      </c>
      <c r="AU17" s="69">
        <v>73565</v>
      </c>
      <c r="AV17" s="69">
        <v>5555</v>
      </c>
      <c r="AW17" s="69">
        <v>5081294</v>
      </c>
      <c r="AX17" s="69">
        <v>14274</v>
      </c>
      <c r="AY17" s="69">
        <v>8293</v>
      </c>
      <c r="AZ17" s="69">
        <v>84083</v>
      </c>
      <c r="BB17" s="69">
        <v>180000</v>
      </c>
      <c r="BC17" s="69">
        <v>29092</v>
      </c>
      <c r="BD17" s="69">
        <v>29092</v>
      </c>
      <c r="BE17" s="69">
        <v>0</v>
      </c>
      <c r="BH17" s="69">
        <v>790068</v>
      </c>
      <c r="BI17" s="69">
        <v>999160</v>
      </c>
      <c r="BJ17" s="69">
        <v>6164536</v>
      </c>
      <c r="BK17" s="69">
        <v>0</v>
      </c>
      <c r="BL17" s="69">
        <v>707583</v>
      </c>
      <c r="BM17" s="69">
        <v>136340</v>
      </c>
      <c r="BN17" s="69">
        <v>433680</v>
      </c>
      <c r="BO17" s="69">
        <v>1277604</v>
      </c>
      <c r="BQ17" s="69">
        <v>0</v>
      </c>
      <c r="CD17" s="69">
        <v>796</v>
      </c>
      <c r="CE17" s="69">
        <v>60719</v>
      </c>
    </row>
    <row r="18" spans="1:94" x14ac:dyDescent="0.25">
      <c r="A18" s="70">
        <v>201812</v>
      </c>
      <c r="B18" s="70">
        <v>7500</v>
      </c>
      <c r="C18" s="71" t="s">
        <v>1505</v>
      </c>
      <c r="D18" s="71" t="s">
        <v>1487</v>
      </c>
      <c r="E18" s="69">
        <v>45874</v>
      </c>
      <c r="F18" s="69">
        <v>2406</v>
      </c>
      <c r="G18" s="69">
        <v>43468</v>
      </c>
      <c r="H18" s="69">
        <v>768</v>
      </c>
      <c r="I18" s="69">
        <v>27752</v>
      </c>
      <c r="J18" s="69">
        <v>604</v>
      </c>
      <c r="K18" s="69">
        <v>71384</v>
      </c>
      <c r="L18" s="69">
        <v>3265</v>
      </c>
      <c r="M18" s="69">
        <v>69</v>
      </c>
      <c r="N18" s="69">
        <v>52677</v>
      </c>
      <c r="O18" s="69">
        <v>684</v>
      </c>
      <c r="P18" s="69">
        <v>7</v>
      </c>
      <c r="Q18" s="69">
        <v>1050</v>
      </c>
      <c r="S18" s="69">
        <v>20300</v>
      </c>
      <c r="T18" s="69">
        <v>3779</v>
      </c>
      <c r="U18" s="69">
        <v>16522</v>
      </c>
      <c r="V18" s="69">
        <v>16522</v>
      </c>
      <c r="X18" s="69">
        <v>16522</v>
      </c>
      <c r="Y18" s="69">
        <v>57179</v>
      </c>
      <c r="Z18" s="69">
        <v>84799</v>
      </c>
      <c r="AA18" s="69">
        <v>768419</v>
      </c>
      <c r="AB18" s="69">
        <v>125400</v>
      </c>
      <c r="AC18" s="69">
        <v>32886</v>
      </c>
      <c r="AE18" s="69">
        <v>80591</v>
      </c>
      <c r="AF18" s="69">
        <v>6088</v>
      </c>
      <c r="AG18" s="69">
        <v>0</v>
      </c>
      <c r="AH18" s="69">
        <v>6088</v>
      </c>
      <c r="AI18" s="69">
        <v>1640</v>
      </c>
      <c r="AJ18" s="69">
        <v>8</v>
      </c>
      <c r="AK18" s="69">
        <v>958</v>
      </c>
      <c r="AM18" s="69">
        <v>37637</v>
      </c>
      <c r="AN18" s="69">
        <v>1506</v>
      </c>
      <c r="AO18" s="69">
        <v>1197113</v>
      </c>
      <c r="AQ18" s="69">
        <v>927591</v>
      </c>
      <c r="AR18" s="69">
        <v>80591</v>
      </c>
      <c r="AU18" s="69">
        <v>30113</v>
      </c>
      <c r="AV18" s="69">
        <v>42</v>
      </c>
      <c r="AW18" s="69">
        <v>1038337</v>
      </c>
      <c r="AX18" s="69">
        <v>1719</v>
      </c>
      <c r="AY18" s="69">
        <v>261</v>
      </c>
      <c r="AZ18" s="69">
        <v>1980</v>
      </c>
      <c r="BA18" s="69">
        <v>19781</v>
      </c>
      <c r="BB18" s="69">
        <v>33603</v>
      </c>
      <c r="BC18" s="69">
        <v>0</v>
      </c>
      <c r="BE18" s="69">
        <v>15000</v>
      </c>
      <c r="BG18" s="69">
        <v>15000</v>
      </c>
      <c r="BH18" s="69">
        <v>88412</v>
      </c>
      <c r="BI18" s="69">
        <v>137016</v>
      </c>
      <c r="BJ18" s="69">
        <v>1197113</v>
      </c>
      <c r="BK18" s="69">
        <v>69208</v>
      </c>
      <c r="BL18" s="69">
        <v>150053</v>
      </c>
      <c r="BM18" s="69">
        <v>63815</v>
      </c>
      <c r="BN18" s="69">
        <v>34472</v>
      </c>
      <c r="BO18" s="69">
        <v>317548</v>
      </c>
      <c r="BQ18" s="69">
        <v>0</v>
      </c>
    </row>
    <row r="19" spans="1:94" x14ac:dyDescent="0.25">
      <c r="A19" s="70">
        <v>201812</v>
      </c>
      <c r="B19" s="70">
        <v>9217</v>
      </c>
      <c r="C19" s="71" t="s">
        <v>1506</v>
      </c>
      <c r="D19" s="71" t="s">
        <v>1487</v>
      </c>
      <c r="E19" s="69">
        <v>411063</v>
      </c>
      <c r="F19" s="69">
        <v>25263</v>
      </c>
      <c r="G19" s="69">
        <v>385800</v>
      </c>
      <c r="H19" s="69">
        <v>16287</v>
      </c>
      <c r="I19" s="69">
        <v>339228</v>
      </c>
      <c r="J19" s="69">
        <v>14126</v>
      </c>
      <c r="K19" s="69">
        <v>727189</v>
      </c>
      <c r="L19" s="69">
        <v>49215</v>
      </c>
      <c r="M19" s="69">
        <v>7926</v>
      </c>
      <c r="N19" s="69">
        <v>508649</v>
      </c>
      <c r="O19" s="69">
        <v>25292</v>
      </c>
      <c r="P19" s="69">
        <v>862</v>
      </c>
      <c r="Q19" s="69">
        <v>-16138</v>
      </c>
      <c r="R19" s="69">
        <v>1963</v>
      </c>
      <c r="S19" s="69">
        <v>267628</v>
      </c>
      <c r="T19" s="69">
        <v>46453</v>
      </c>
      <c r="U19" s="69">
        <v>221175</v>
      </c>
      <c r="V19" s="69">
        <v>221175</v>
      </c>
      <c r="X19" s="69">
        <v>221175</v>
      </c>
      <c r="Y19" s="69">
        <v>280381</v>
      </c>
      <c r="Z19" s="69">
        <v>811950</v>
      </c>
      <c r="AA19" s="69">
        <v>9277190</v>
      </c>
      <c r="AB19" s="69">
        <v>4341468</v>
      </c>
      <c r="AC19" s="69">
        <v>992050</v>
      </c>
      <c r="AE19" s="69">
        <v>1885583</v>
      </c>
      <c r="AF19" s="69">
        <v>255104</v>
      </c>
      <c r="AG19" s="69">
        <v>83378</v>
      </c>
      <c r="AH19" s="69">
        <v>171727</v>
      </c>
      <c r="AI19" s="69">
        <v>22851</v>
      </c>
      <c r="AJ19" s="69">
        <v>12726</v>
      </c>
      <c r="AL19" s="69">
        <v>8507</v>
      </c>
      <c r="AM19" s="69">
        <v>121185</v>
      </c>
      <c r="AN19" s="69">
        <v>62162</v>
      </c>
      <c r="AO19" s="69">
        <v>18247794</v>
      </c>
      <c r="AP19" s="69">
        <v>69205</v>
      </c>
      <c r="AQ19" s="69">
        <v>12556931</v>
      </c>
      <c r="AR19" s="69">
        <v>1885583</v>
      </c>
      <c r="AT19" s="69">
        <v>0</v>
      </c>
      <c r="AU19" s="69">
        <v>479308</v>
      </c>
      <c r="AV19" s="69">
        <v>10213</v>
      </c>
      <c r="AW19" s="69">
        <v>15001239</v>
      </c>
      <c r="AX19" s="69">
        <v>31628</v>
      </c>
      <c r="AY19" s="69">
        <v>991</v>
      </c>
      <c r="AZ19" s="69">
        <v>68906</v>
      </c>
      <c r="BA19" s="69">
        <v>265562</v>
      </c>
      <c r="BB19" s="69">
        <v>85967</v>
      </c>
      <c r="BC19" s="69">
        <v>4631</v>
      </c>
      <c r="BD19" s="69">
        <v>4631</v>
      </c>
      <c r="BE19" s="69">
        <v>336231</v>
      </c>
      <c r="BG19" s="69">
        <v>336231</v>
      </c>
      <c r="BH19" s="69">
        <v>2485258</v>
      </c>
      <c r="BI19" s="69">
        <v>2912087</v>
      </c>
      <c r="BJ19" s="69">
        <v>18247794</v>
      </c>
      <c r="BK19" s="69">
        <v>1992433</v>
      </c>
      <c r="BL19" s="69">
        <v>1865736</v>
      </c>
      <c r="BM19" s="69">
        <v>166397</v>
      </c>
      <c r="BN19" s="69">
        <v>82820</v>
      </c>
      <c r="BO19" s="69">
        <v>4107386</v>
      </c>
      <c r="BP19" s="69">
        <v>437420</v>
      </c>
      <c r="BQ19" s="69">
        <v>920595</v>
      </c>
      <c r="BV19" s="69">
        <v>157943</v>
      </c>
      <c r="BX19" s="69">
        <v>18167</v>
      </c>
      <c r="BZ19" s="69">
        <v>527</v>
      </c>
      <c r="CD19" s="69">
        <v>21287</v>
      </c>
      <c r="CE19" s="69">
        <v>15000</v>
      </c>
      <c r="CM19" s="69">
        <v>483174</v>
      </c>
    </row>
    <row r="20" spans="1:94" x14ac:dyDescent="0.25">
      <c r="A20" s="70">
        <v>201812</v>
      </c>
      <c r="B20" s="70">
        <v>7858</v>
      </c>
      <c r="C20" s="71" t="s">
        <v>1507</v>
      </c>
      <c r="D20" s="71" t="s">
        <v>1487</v>
      </c>
      <c r="E20" s="69">
        <v>3037121</v>
      </c>
      <c r="F20" s="69">
        <v>252304</v>
      </c>
      <c r="G20" s="69">
        <v>2784817</v>
      </c>
      <c r="H20" s="69">
        <v>107046</v>
      </c>
      <c r="I20" s="69">
        <v>2010733</v>
      </c>
      <c r="J20" s="69">
        <v>116206</v>
      </c>
      <c r="K20" s="69">
        <v>4786390</v>
      </c>
      <c r="L20" s="69">
        <v>426162</v>
      </c>
      <c r="M20" s="69">
        <v>882146</v>
      </c>
      <c r="N20" s="69">
        <v>4532029</v>
      </c>
      <c r="O20" s="69">
        <v>85855</v>
      </c>
      <c r="P20" s="69">
        <v>21647</v>
      </c>
      <c r="Q20" s="69">
        <v>32069</v>
      </c>
      <c r="R20" s="69">
        <v>1373452</v>
      </c>
      <c r="S20" s="69">
        <v>2796550</v>
      </c>
      <c r="T20" s="69">
        <v>296663</v>
      </c>
      <c r="U20" s="69">
        <v>2499887</v>
      </c>
      <c r="V20" s="69">
        <v>2499887</v>
      </c>
      <c r="W20" s="69">
        <v>111534</v>
      </c>
      <c r="X20" s="69">
        <v>2611421</v>
      </c>
      <c r="Y20" s="69">
        <v>5980001</v>
      </c>
      <c r="Z20" s="69">
        <v>12939503</v>
      </c>
      <c r="AA20" s="69">
        <v>132156817</v>
      </c>
      <c r="AB20" s="69">
        <v>61285005</v>
      </c>
      <c r="AC20" s="69">
        <v>3116099</v>
      </c>
      <c r="AD20" s="69">
        <v>20037364</v>
      </c>
      <c r="AE20" s="69">
        <v>3655472</v>
      </c>
      <c r="AF20" s="69">
        <v>1771235</v>
      </c>
      <c r="AG20" s="69">
        <v>0</v>
      </c>
      <c r="AH20" s="69">
        <v>1771235</v>
      </c>
      <c r="AI20" s="69">
        <v>96638</v>
      </c>
      <c r="AJ20" s="69">
        <v>538106</v>
      </c>
      <c r="AK20" s="69">
        <v>8730</v>
      </c>
      <c r="AL20" s="69">
        <v>23732</v>
      </c>
      <c r="AM20" s="69">
        <v>24133748</v>
      </c>
      <c r="AN20" s="69">
        <v>342694</v>
      </c>
      <c r="AO20" s="69">
        <v>278569792</v>
      </c>
      <c r="AP20" s="69">
        <v>27846650</v>
      </c>
      <c r="AQ20" s="69">
        <v>139772318</v>
      </c>
      <c r="AR20" s="69">
        <v>3806482</v>
      </c>
      <c r="AS20" s="69">
        <v>0</v>
      </c>
      <c r="AT20" s="69">
        <v>179</v>
      </c>
      <c r="AU20" s="69">
        <v>32379933</v>
      </c>
      <c r="AV20" s="69">
        <v>17107</v>
      </c>
      <c r="AW20" s="69">
        <v>238861590</v>
      </c>
      <c r="AX20" s="69">
        <v>212590</v>
      </c>
      <c r="AY20" s="69">
        <v>289864</v>
      </c>
      <c r="AZ20" s="69">
        <v>1056808</v>
      </c>
      <c r="BA20" s="69">
        <v>4319345</v>
      </c>
      <c r="BB20" s="69">
        <v>849450</v>
      </c>
      <c r="BC20" s="69">
        <v>214277</v>
      </c>
      <c r="BD20" s="69">
        <v>214277</v>
      </c>
      <c r="BE20" s="69">
        <v>8157843</v>
      </c>
      <c r="BF20" s="69">
        <v>5611425</v>
      </c>
      <c r="BG20" s="69">
        <v>2546418</v>
      </c>
      <c r="BH20" s="69">
        <v>25110479</v>
      </c>
      <c r="BI20" s="69">
        <v>34332049</v>
      </c>
      <c r="BJ20" s="69">
        <v>278569792</v>
      </c>
      <c r="BK20" s="69">
        <v>14100703</v>
      </c>
      <c r="BL20" s="69">
        <v>1753108</v>
      </c>
      <c r="BM20" s="69">
        <v>1680621</v>
      </c>
      <c r="BN20" s="69">
        <v>1713722</v>
      </c>
      <c r="BO20" s="69">
        <v>19248154</v>
      </c>
      <c r="BP20" s="69">
        <v>54317</v>
      </c>
      <c r="BQ20" s="69">
        <v>2823763</v>
      </c>
      <c r="BR20" s="69">
        <v>3409059</v>
      </c>
      <c r="BS20" s="69">
        <v>34091</v>
      </c>
      <c r="BT20" s="69">
        <v>4.01</v>
      </c>
      <c r="BU20" s="69">
        <v>0</v>
      </c>
      <c r="BV20" s="69">
        <v>0</v>
      </c>
      <c r="BW20" s="69">
        <v>0</v>
      </c>
      <c r="BX20" s="69">
        <v>4674887</v>
      </c>
      <c r="BY20" s="69">
        <v>7517115</v>
      </c>
      <c r="BZ20" s="69">
        <v>292646</v>
      </c>
      <c r="CA20" s="69">
        <v>0</v>
      </c>
      <c r="CB20" s="69">
        <v>35038921</v>
      </c>
      <c r="CC20" s="69">
        <v>0</v>
      </c>
      <c r="CD20" s="69">
        <v>554354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2769446</v>
      </c>
      <c r="CN20" s="69">
        <v>0</v>
      </c>
      <c r="CO20" s="69">
        <v>0</v>
      </c>
      <c r="CP20" s="69">
        <v>0</v>
      </c>
    </row>
    <row r="21" spans="1:94" x14ac:dyDescent="0.25">
      <c r="A21" s="70">
        <v>201812</v>
      </c>
      <c r="B21" s="70">
        <v>7930</v>
      </c>
      <c r="C21" s="71" t="s">
        <v>1508</v>
      </c>
      <c r="D21" s="71" t="s">
        <v>1487</v>
      </c>
      <c r="E21" s="69">
        <v>105355</v>
      </c>
      <c r="F21" s="69">
        <v>2914</v>
      </c>
      <c r="G21" s="69">
        <v>102441</v>
      </c>
      <c r="H21" s="69">
        <v>2850</v>
      </c>
      <c r="I21" s="69">
        <v>58281</v>
      </c>
      <c r="J21" s="69">
        <v>2080</v>
      </c>
      <c r="K21" s="69">
        <v>161492</v>
      </c>
      <c r="L21" s="69">
        <v>34924</v>
      </c>
      <c r="M21" s="69">
        <v>696</v>
      </c>
      <c r="N21" s="69">
        <v>100440</v>
      </c>
      <c r="O21" s="69">
        <v>3277</v>
      </c>
      <c r="P21" s="69">
        <v>52</v>
      </c>
      <c r="Q21" s="69">
        <v>115</v>
      </c>
      <c r="S21" s="69">
        <v>93228</v>
      </c>
      <c r="T21" s="69">
        <v>13795</v>
      </c>
      <c r="U21" s="69">
        <v>79433</v>
      </c>
      <c r="Y21" s="69">
        <v>66556</v>
      </c>
      <c r="Z21" s="69">
        <v>414568</v>
      </c>
      <c r="AA21" s="69">
        <v>1807532</v>
      </c>
      <c r="AB21" s="69">
        <v>957734</v>
      </c>
      <c r="AC21" s="69">
        <v>122048</v>
      </c>
      <c r="AE21" s="69">
        <v>140467</v>
      </c>
      <c r="AF21" s="69">
        <v>36735</v>
      </c>
      <c r="AG21" s="69">
        <v>5885</v>
      </c>
      <c r="AH21" s="69">
        <v>30850</v>
      </c>
      <c r="AI21" s="69">
        <v>3941</v>
      </c>
      <c r="AJ21" s="69">
        <v>2594</v>
      </c>
      <c r="AK21" s="69">
        <v>1250</v>
      </c>
      <c r="AM21" s="69">
        <v>16496</v>
      </c>
      <c r="AN21" s="69">
        <v>2054</v>
      </c>
      <c r="AO21" s="69">
        <v>3571975</v>
      </c>
      <c r="AP21" s="69">
        <v>95031</v>
      </c>
      <c r="AQ21" s="69">
        <v>2731969</v>
      </c>
      <c r="AR21" s="69">
        <v>140482</v>
      </c>
      <c r="AU21" s="69">
        <v>24969</v>
      </c>
      <c r="AV21" s="69">
        <v>9</v>
      </c>
      <c r="AW21" s="69">
        <v>2992460</v>
      </c>
      <c r="AX21" s="69">
        <v>8130</v>
      </c>
      <c r="AY21" s="69">
        <v>1680</v>
      </c>
      <c r="AZ21" s="69">
        <v>9810</v>
      </c>
      <c r="BB21" s="69">
        <v>16820</v>
      </c>
      <c r="BC21" s="69">
        <v>2582</v>
      </c>
      <c r="BD21" s="69">
        <v>2582</v>
      </c>
      <c r="BH21" s="69">
        <v>550303</v>
      </c>
      <c r="BI21" s="69">
        <v>569705</v>
      </c>
      <c r="BJ21" s="69">
        <v>3571975</v>
      </c>
      <c r="BK21" s="69">
        <v>268000</v>
      </c>
      <c r="BL21" s="69">
        <v>301113</v>
      </c>
      <c r="BM21" s="69">
        <v>21799</v>
      </c>
      <c r="BN21" s="69">
        <v>61844</v>
      </c>
      <c r="BO21" s="69">
        <v>652756</v>
      </c>
    </row>
    <row r="22" spans="1:94" x14ac:dyDescent="0.25">
      <c r="A22" s="70">
        <v>201812</v>
      </c>
      <c r="B22" s="70">
        <v>9283</v>
      </c>
      <c r="C22" s="71" t="s">
        <v>1509</v>
      </c>
      <c r="D22" s="71" t="s">
        <v>1487</v>
      </c>
      <c r="E22" s="69">
        <v>25526</v>
      </c>
      <c r="F22" s="69">
        <v>1312</v>
      </c>
      <c r="G22" s="69">
        <v>24213</v>
      </c>
      <c r="H22" s="69">
        <v>272</v>
      </c>
      <c r="I22" s="69">
        <v>14182</v>
      </c>
      <c r="J22" s="69">
        <v>991</v>
      </c>
      <c r="K22" s="69">
        <v>37676</v>
      </c>
      <c r="L22" s="69">
        <v>-3128</v>
      </c>
      <c r="N22" s="69">
        <v>32383</v>
      </c>
      <c r="O22" s="69">
        <v>898</v>
      </c>
      <c r="Q22" s="69">
        <v>-2087</v>
      </c>
      <c r="S22" s="69">
        <v>3354</v>
      </c>
      <c r="T22" s="69">
        <v>369</v>
      </c>
      <c r="U22" s="69">
        <v>2985</v>
      </c>
      <c r="V22" s="69">
        <v>2985</v>
      </c>
      <c r="X22" s="69">
        <v>2985</v>
      </c>
      <c r="Y22" s="69">
        <v>54700</v>
      </c>
      <c r="Z22" s="69">
        <v>108796</v>
      </c>
      <c r="AA22" s="69">
        <v>397423</v>
      </c>
      <c r="AB22" s="69">
        <v>423527</v>
      </c>
      <c r="AC22" s="69">
        <v>51014</v>
      </c>
      <c r="AE22" s="69">
        <v>108027</v>
      </c>
      <c r="AF22" s="69">
        <v>14665</v>
      </c>
      <c r="AH22" s="69">
        <v>14665</v>
      </c>
      <c r="AI22" s="69">
        <v>1781</v>
      </c>
      <c r="AJ22" s="69">
        <v>450</v>
      </c>
      <c r="AK22" s="69">
        <v>1239</v>
      </c>
      <c r="AM22" s="69">
        <v>4877</v>
      </c>
      <c r="AO22" s="69">
        <v>1166499</v>
      </c>
      <c r="AQ22" s="69">
        <v>907733</v>
      </c>
      <c r="AR22" s="69">
        <v>108027</v>
      </c>
      <c r="AU22" s="69">
        <v>14488</v>
      </c>
      <c r="AV22" s="69">
        <v>44</v>
      </c>
      <c r="AW22" s="69">
        <v>1030293</v>
      </c>
      <c r="AX22" s="69">
        <v>1820</v>
      </c>
      <c r="AY22" s="69">
        <v>56</v>
      </c>
      <c r="AZ22" s="69">
        <v>1876</v>
      </c>
      <c r="BB22" s="69">
        <v>10780</v>
      </c>
      <c r="BH22" s="69">
        <v>123550</v>
      </c>
      <c r="BI22" s="69">
        <v>134330</v>
      </c>
      <c r="BJ22" s="69">
        <v>1166499</v>
      </c>
      <c r="BK22" s="69">
        <v>41830</v>
      </c>
      <c r="BL22" s="69">
        <v>86551</v>
      </c>
      <c r="BM22" s="69">
        <v>53125</v>
      </c>
      <c r="BN22" s="69">
        <v>10664</v>
      </c>
      <c r="BO22" s="69">
        <v>192169</v>
      </c>
    </row>
    <row r="23" spans="1:94" x14ac:dyDescent="0.25">
      <c r="A23" s="70">
        <v>201812</v>
      </c>
      <c r="B23" s="70">
        <v>6520</v>
      </c>
      <c r="C23" s="71" t="s">
        <v>2064</v>
      </c>
      <c r="D23" s="71" t="s">
        <v>1487</v>
      </c>
      <c r="E23" s="69">
        <v>112694</v>
      </c>
      <c r="F23" s="69">
        <v>4029</v>
      </c>
      <c r="G23" s="69">
        <v>108665</v>
      </c>
      <c r="H23" s="69">
        <v>3139</v>
      </c>
      <c r="I23" s="69">
        <v>64715</v>
      </c>
      <c r="J23" s="69">
        <v>5629</v>
      </c>
      <c r="K23" s="69">
        <v>170890</v>
      </c>
      <c r="L23" s="69">
        <v>18138</v>
      </c>
      <c r="M23" s="69">
        <v>477</v>
      </c>
      <c r="N23" s="69">
        <v>116313</v>
      </c>
      <c r="O23" s="69">
        <v>1603</v>
      </c>
      <c r="P23" s="69">
        <v>323</v>
      </c>
      <c r="Q23" s="69">
        <v>-3778</v>
      </c>
      <c r="R23" s="69">
        <v>3715</v>
      </c>
      <c r="S23" s="69">
        <v>78760</v>
      </c>
      <c r="T23" s="69">
        <v>11381</v>
      </c>
      <c r="U23" s="69">
        <v>67378</v>
      </c>
      <c r="V23" s="69">
        <v>67378</v>
      </c>
      <c r="X23" s="69">
        <v>67378</v>
      </c>
      <c r="Y23" s="69">
        <v>25459</v>
      </c>
      <c r="Z23" s="69">
        <v>282551</v>
      </c>
      <c r="AA23" s="69">
        <v>1867397</v>
      </c>
      <c r="AB23" s="69">
        <v>1025135</v>
      </c>
      <c r="AC23" s="69">
        <v>204522</v>
      </c>
      <c r="AD23" s="69">
        <v>76733</v>
      </c>
      <c r="AF23" s="69">
        <v>0</v>
      </c>
      <c r="AI23" s="69">
        <v>1415</v>
      </c>
      <c r="AJ23" s="69">
        <v>8363</v>
      </c>
      <c r="AK23" s="69">
        <v>4543</v>
      </c>
      <c r="AM23" s="69">
        <v>72793</v>
      </c>
      <c r="AN23" s="69">
        <v>2357</v>
      </c>
      <c r="AO23" s="69">
        <v>3574267</v>
      </c>
      <c r="AP23" s="69">
        <v>30344</v>
      </c>
      <c r="AQ23" s="69">
        <v>2971701</v>
      </c>
      <c r="AT23" s="69">
        <v>0</v>
      </c>
      <c r="AU23" s="69">
        <v>23921</v>
      </c>
      <c r="AV23" s="69">
        <v>2</v>
      </c>
      <c r="AW23" s="69">
        <v>3025967</v>
      </c>
      <c r="AX23" s="69">
        <v>26637</v>
      </c>
      <c r="AY23" s="69">
        <v>1428</v>
      </c>
      <c r="AZ23" s="69">
        <v>28066</v>
      </c>
      <c r="BA23" s="69">
        <v>9915</v>
      </c>
      <c r="BB23" s="69">
        <v>21600</v>
      </c>
      <c r="BC23" s="69">
        <v>0</v>
      </c>
      <c r="BE23" s="69">
        <v>19656</v>
      </c>
      <c r="BF23" s="69">
        <v>19656</v>
      </c>
      <c r="BH23" s="69">
        <v>469063</v>
      </c>
      <c r="BI23" s="69">
        <v>510319</v>
      </c>
      <c r="BJ23" s="69">
        <v>3574267</v>
      </c>
      <c r="BK23" s="69">
        <v>126093</v>
      </c>
      <c r="BL23" s="69">
        <v>437731</v>
      </c>
      <c r="BM23" s="69">
        <v>68364</v>
      </c>
      <c r="BN23" s="69">
        <v>65207</v>
      </c>
      <c r="BO23" s="69">
        <v>697394</v>
      </c>
      <c r="BV23" s="69">
        <v>3000</v>
      </c>
    </row>
    <row r="24" spans="1:94" x14ac:dyDescent="0.25">
      <c r="A24" s="70">
        <v>201812</v>
      </c>
      <c r="B24" s="70">
        <v>400</v>
      </c>
      <c r="C24" s="71" t="s">
        <v>1510</v>
      </c>
      <c r="D24" s="71" t="s">
        <v>1487</v>
      </c>
      <c r="E24" s="69">
        <v>540511</v>
      </c>
      <c r="F24" s="69">
        <v>140628</v>
      </c>
      <c r="G24" s="69">
        <v>399883</v>
      </c>
      <c r="H24" s="69">
        <v>2334</v>
      </c>
      <c r="I24" s="69">
        <v>427318</v>
      </c>
      <c r="J24" s="69">
        <v>51188</v>
      </c>
      <c r="K24" s="69">
        <v>778347</v>
      </c>
      <c r="L24" s="69">
        <v>5738</v>
      </c>
      <c r="M24" s="69">
        <v>2402</v>
      </c>
      <c r="N24" s="69">
        <v>565513</v>
      </c>
      <c r="O24" s="69">
        <v>27886</v>
      </c>
      <c r="P24" s="69">
        <v>576</v>
      </c>
      <c r="Q24" s="69">
        <v>21783</v>
      </c>
      <c r="R24" s="69">
        <v>5649</v>
      </c>
      <c r="S24" s="69">
        <v>176377</v>
      </c>
      <c r="T24" s="69">
        <v>35891</v>
      </c>
      <c r="U24" s="69">
        <v>140487</v>
      </c>
      <c r="V24" s="69">
        <v>140487</v>
      </c>
      <c r="X24" s="69">
        <v>140487</v>
      </c>
      <c r="Y24" s="69">
        <v>367113</v>
      </c>
      <c r="Z24" s="69">
        <v>5181988</v>
      </c>
      <c r="AA24" s="69">
        <v>13386383</v>
      </c>
      <c r="AB24" s="69">
        <v>2200493</v>
      </c>
      <c r="AC24" s="69">
        <v>157610</v>
      </c>
      <c r="AD24" s="69">
        <v>14011</v>
      </c>
      <c r="AF24" s="69">
        <v>133694</v>
      </c>
      <c r="AH24" s="69">
        <v>133694</v>
      </c>
      <c r="AI24" s="69">
        <v>20159</v>
      </c>
      <c r="AJ24" s="69">
        <v>9066</v>
      </c>
      <c r="AL24" s="69">
        <v>0</v>
      </c>
      <c r="AM24" s="69">
        <v>171610</v>
      </c>
      <c r="AN24" s="69">
        <v>23996</v>
      </c>
      <c r="AO24" s="69">
        <v>21733672</v>
      </c>
      <c r="AP24" s="69">
        <v>28966</v>
      </c>
      <c r="AQ24" s="69">
        <v>19264208</v>
      </c>
      <c r="AU24" s="69">
        <v>531608</v>
      </c>
      <c r="AV24" s="69">
        <v>878</v>
      </c>
      <c r="AW24" s="69">
        <v>19825660</v>
      </c>
      <c r="AX24" s="69">
        <v>4055</v>
      </c>
      <c r="AY24" s="69">
        <v>3523</v>
      </c>
      <c r="AZ24" s="69">
        <v>27237</v>
      </c>
      <c r="BA24" s="69">
        <v>100000</v>
      </c>
      <c r="BB24" s="69">
        <v>347219</v>
      </c>
      <c r="BC24" s="69">
        <v>39391</v>
      </c>
      <c r="BD24" s="69">
        <v>45020</v>
      </c>
      <c r="BE24" s="69">
        <v>6288</v>
      </c>
      <c r="BF24" s="69">
        <v>6288</v>
      </c>
      <c r="BG24" s="69">
        <v>0</v>
      </c>
      <c r="BH24" s="69">
        <v>1387876</v>
      </c>
      <c r="BI24" s="69">
        <v>1780774</v>
      </c>
      <c r="BJ24" s="69">
        <v>21733672</v>
      </c>
      <c r="BK24" s="69">
        <v>470235</v>
      </c>
      <c r="BL24" s="69">
        <v>1957201</v>
      </c>
      <c r="BM24" s="69">
        <v>1125163</v>
      </c>
      <c r="BN24" s="69">
        <v>556495</v>
      </c>
      <c r="BO24" s="69">
        <v>4109094</v>
      </c>
      <c r="BP24" s="69">
        <v>20383</v>
      </c>
      <c r="BQ24" s="69">
        <v>20383</v>
      </c>
      <c r="BR24" s="69">
        <v>17046</v>
      </c>
      <c r="BS24" s="69">
        <v>1705</v>
      </c>
      <c r="BT24" s="69">
        <v>0.63</v>
      </c>
      <c r="BV24" s="69">
        <v>67548</v>
      </c>
      <c r="CD24" s="69">
        <v>7843</v>
      </c>
      <c r="CE24" s="69">
        <v>11817</v>
      </c>
      <c r="CG24" s="69">
        <v>-5629</v>
      </c>
    </row>
    <row r="25" spans="1:94" x14ac:dyDescent="0.25">
      <c r="A25" s="70">
        <v>201812</v>
      </c>
      <c r="B25" s="70">
        <v>6771</v>
      </c>
      <c r="C25" s="71" t="s">
        <v>1511</v>
      </c>
      <c r="D25" s="71" t="s">
        <v>1487</v>
      </c>
      <c r="E25" s="69">
        <v>100306</v>
      </c>
      <c r="F25" s="69">
        <v>32796</v>
      </c>
      <c r="G25" s="69">
        <v>67511</v>
      </c>
      <c r="H25" s="69">
        <v>3500</v>
      </c>
      <c r="I25" s="69">
        <v>144845</v>
      </c>
      <c r="J25" s="69">
        <v>7047</v>
      </c>
      <c r="K25" s="69">
        <v>208808</v>
      </c>
      <c r="L25" s="69">
        <v>-33786</v>
      </c>
      <c r="N25" s="69">
        <v>152750</v>
      </c>
      <c r="P25" s="69">
        <v>335</v>
      </c>
      <c r="Q25" s="69">
        <v>-6910</v>
      </c>
      <c r="S25" s="69">
        <v>28848</v>
      </c>
      <c r="T25" s="69">
        <v>6371</v>
      </c>
      <c r="U25" s="69">
        <v>22477</v>
      </c>
      <c r="V25" s="69">
        <v>22477</v>
      </c>
      <c r="X25" s="69">
        <v>22477</v>
      </c>
      <c r="Y25" s="69">
        <v>124826</v>
      </c>
      <c r="Z25" s="69">
        <v>253651</v>
      </c>
      <c r="AA25" s="69">
        <v>2662523</v>
      </c>
      <c r="AB25" s="69">
        <v>3003752</v>
      </c>
      <c r="AC25" s="69">
        <v>97450</v>
      </c>
      <c r="AE25" s="69">
        <v>750839</v>
      </c>
      <c r="AF25" s="69">
        <v>0</v>
      </c>
      <c r="AJ25" s="69">
        <v>23165</v>
      </c>
      <c r="AM25" s="69">
        <v>104139</v>
      </c>
      <c r="AN25" s="69">
        <v>2721</v>
      </c>
      <c r="AO25" s="69">
        <v>7023065</v>
      </c>
      <c r="AP25" s="69">
        <v>54129</v>
      </c>
      <c r="AQ25" s="69">
        <v>5468868</v>
      </c>
      <c r="AR25" s="69">
        <v>750839</v>
      </c>
      <c r="AU25" s="69">
        <v>66967</v>
      </c>
      <c r="AV25" s="69">
        <v>3</v>
      </c>
      <c r="AW25" s="69">
        <v>6340806</v>
      </c>
      <c r="AX25" s="69">
        <v>794</v>
      </c>
      <c r="AY25" s="69">
        <v>3517</v>
      </c>
      <c r="AZ25" s="69">
        <v>4311</v>
      </c>
      <c r="BA25" s="69">
        <v>250000</v>
      </c>
      <c r="BB25" s="69">
        <v>254100</v>
      </c>
      <c r="BC25" s="69">
        <v>0</v>
      </c>
      <c r="BE25" s="69">
        <v>0</v>
      </c>
      <c r="BH25" s="69">
        <v>173848</v>
      </c>
      <c r="BI25" s="69">
        <v>427948</v>
      </c>
      <c r="BJ25" s="69">
        <v>7023065</v>
      </c>
      <c r="BK25" s="69">
        <v>538336</v>
      </c>
      <c r="BL25" s="69">
        <v>286238</v>
      </c>
      <c r="BN25" s="69">
        <v>23676</v>
      </c>
      <c r="BO25" s="69">
        <v>848250</v>
      </c>
      <c r="BP25" s="69">
        <v>61345</v>
      </c>
      <c r="BQ25" s="69">
        <v>61345</v>
      </c>
    </row>
    <row r="26" spans="1:94" x14ac:dyDescent="0.25">
      <c r="A26" s="70">
        <v>201812</v>
      </c>
      <c r="B26" s="70">
        <v>13460</v>
      </c>
      <c r="C26" s="71" t="s">
        <v>1512</v>
      </c>
      <c r="D26" s="71" t="s">
        <v>1487</v>
      </c>
      <c r="E26" s="69">
        <v>95043</v>
      </c>
      <c r="F26" s="69">
        <v>8377</v>
      </c>
      <c r="G26" s="69">
        <v>86667</v>
      </c>
      <c r="H26" s="69">
        <v>53</v>
      </c>
      <c r="I26" s="69">
        <v>57389</v>
      </c>
      <c r="J26" s="69">
        <v>7365</v>
      </c>
      <c r="K26" s="69">
        <v>136744</v>
      </c>
      <c r="L26" s="69">
        <v>-929</v>
      </c>
      <c r="M26" s="69">
        <v>511</v>
      </c>
      <c r="N26" s="69">
        <v>112691</v>
      </c>
      <c r="O26" s="69">
        <v>2068</v>
      </c>
      <c r="P26" s="69">
        <v>752</v>
      </c>
      <c r="Q26" s="69">
        <v>17132</v>
      </c>
      <c r="R26" s="69">
        <v>51</v>
      </c>
      <c r="S26" s="69">
        <v>3732</v>
      </c>
      <c r="T26" s="69">
        <v>667</v>
      </c>
      <c r="U26" s="69">
        <v>3064</v>
      </c>
      <c r="X26" s="69">
        <v>0</v>
      </c>
      <c r="Y26" s="69">
        <v>49697</v>
      </c>
      <c r="Z26" s="69">
        <v>1518623</v>
      </c>
      <c r="AA26" s="69">
        <v>1681114</v>
      </c>
      <c r="AB26" s="69">
        <v>228141</v>
      </c>
      <c r="AC26" s="69">
        <v>33542</v>
      </c>
      <c r="AD26" s="69">
        <v>1094</v>
      </c>
      <c r="AF26" s="69">
        <v>11182</v>
      </c>
      <c r="AH26" s="69">
        <v>11182</v>
      </c>
      <c r="AI26" s="69">
        <v>2836</v>
      </c>
      <c r="AJ26" s="69">
        <v>570</v>
      </c>
      <c r="AK26" s="69">
        <v>10497</v>
      </c>
      <c r="AL26" s="69">
        <v>4755</v>
      </c>
      <c r="AM26" s="69">
        <v>66901</v>
      </c>
      <c r="AN26" s="69">
        <v>3109</v>
      </c>
      <c r="AO26" s="69">
        <v>3614714</v>
      </c>
      <c r="AP26" s="69">
        <v>85632</v>
      </c>
      <c r="AQ26" s="69">
        <v>3127251</v>
      </c>
      <c r="AU26" s="69">
        <v>33253</v>
      </c>
      <c r="AV26" s="69">
        <v>1</v>
      </c>
      <c r="AW26" s="69">
        <v>3246137</v>
      </c>
      <c r="AX26" s="69">
        <v>2535</v>
      </c>
      <c r="AY26" s="69">
        <v>2228</v>
      </c>
      <c r="AZ26" s="69">
        <v>5056</v>
      </c>
      <c r="BA26" s="69">
        <v>48349</v>
      </c>
      <c r="BB26" s="69">
        <v>174608</v>
      </c>
      <c r="BC26" s="69">
        <v>-17298</v>
      </c>
      <c r="BE26" s="69">
        <v>4708</v>
      </c>
      <c r="BG26" s="69">
        <v>4708</v>
      </c>
      <c r="BH26" s="69">
        <v>57023</v>
      </c>
      <c r="BI26" s="69">
        <v>315172</v>
      </c>
      <c r="BJ26" s="69">
        <v>3614714</v>
      </c>
      <c r="BK26" s="69">
        <v>179586</v>
      </c>
      <c r="BL26" s="69">
        <v>349526</v>
      </c>
      <c r="BN26" s="69">
        <v>90381</v>
      </c>
      <c r="BO26" s="69">
        <v>619493</v>
      </c>
      <c r="BU26" s="69">
        <v>96131</v>
      </c>
      <c r="BZ26" s="69">
        <v>2652</v>
      </c>
      <c r="CD26" s="69">
        <v>293</v>
      </c>
      <c r="CJ26" s="69">
        <v>-17298</v>
      </c>
    </row>
    <row r="27" spans="1:94" x14ac:dyDescent="0.25">
      <c r="A27" s="70">
        <v>201812</v>
      </c>
      <c r="B27" s="70">
        <v>755</v>
      </c>
      <c r="C27" s="71" t="s">
        <v>1513</v>
      </c>
      <c r="D27" s="71" t="s">
        <v>1487</v>
      </c>
      <c r="E27" s="69">
        <v>269767</v>
      </c>
      <c r="F27" s="69">
        <v>17202</v>
      </c>
      <c r="G27" s="69">
        <v>252565</v>
      </c>
      <c r="H27" s="69">
        <v>2578</v>
      </c>
      <c r="I27" s="69">
        <v>229618</v>
      </c>
      <c r="J27" s="69">
        <v>9354</v>
      </c>
      <c r="K27" s="69">
        <v>475407</v>
      </c>
      <c r="L27" s="69">
        <v>7355</v>
      </c>
      <c r="M27" s="69">
        <v>1920</v>
      </c>
      <c r="N27" s="69">
        <v>377775</v>
      </c>
      <c r="O27" s="69">
        <v>2981</v>
      </c>
      <c r="P27" s="69">
        <v>432</v>
      </c>
      <c r="Q27" s="69">
        <v>18357</v>
      </c>
      <c r="R27" s="69">
        <v>17087</v>
      </c>
      <c r="S27" s="69">
        <v>102224</v>
      </c>
      <c r="T27" s="69">
        <v>10103</v>
      </c>
      <c r="U27" s="69">
        <v>92122</v>
      </c>
      <c r="V27" s="69">
        <v>92122</v>
      </c>
      <c r="X27" s="69">
        <v>92122</v>
      </c>
      <c r="Y27" s="69">
        <v>192525</v>
      </c>
      <c r="Z27" s="69">
        <v>1803732</v>
      </c>
      <c r="AA27" s="69">
        <v>5861589</v>
      </c>
      <c r="AB27" s="69">
        <v>1689530</v>
      </c>
      <c r="AC27" s="69">
        <v>314583</v>
      </c>
      <c r="AD27" s="69">
        <v>256943</v>
      </c>
      <c r="AE27" s="69">
        <v>1685196</v>
      </c>
      <c r="AF27" s="69">
        <v>13532</v>
      </c>
      <c r="AG27" s="69">
        <v>11851</v>
      </c>
      <c r="AH27" s="69">
        <v>1681</v>
      </c>
      <c r="AI27" s="69">
        <v>21590</v>
      </c>
      <c r="AJ27" s="69">
        <v>3986</v>
      </c>
      <c r="AK27" s="69">
        <v>2848</v>
      </c>
      <c r="AL27" s="69">
        <v>18614</v>
      </c>
      <c r="AM27" s="69">
        <v>87456</v>
      </c>
      <c r="AN27" s="69">
        <v>51108</v>
      </c>
      <c r="AO27" s="69">
        <v>12077454</v>
      </c>
      <c r="AP27" s="69">
        <v>97559</v>
      </c>
      <c r="AQ27" s="69">
        <v>8679538</v>
      </c>
      <c r="AR27" s="69">
        <v>1685196</v>
      </c>
      <c r="AT27" s="69">
        <v>0</v>
      </c>
      <c r="AU27" s="69">
        <v>255349</v>
      </c>
      <c r="AV27" s="69">
        <v>1730</v>
      </c>
      <c r="AW27" s="69">
        <v>10719372</v>
      </c>
      <c r="AX27" s="69">
        <v>20573</v>
      </c>
      <c r="AY27" s="69">
        <v>4231</v>
      </c>
      <c r="AZ27" s="69">
        <v>24804</v>
      </c>
      <c r="BA27" s="69">
        <v>99828</v>
      </c>
      <c r="BB27" s="69">
        <v>591564</v>
      </c>
      <c r="BC27" s="69">
        <v>1019</v>
      </c>
      <c r="BD27" s="69">
        <v>1195</v>
      </c>
      <c r="BH27" s="69">
        <v>640867</v>
      </c>
      <c r="BI27" s="69">
        <v>1233449</v>
      </c>
      <c r="BJ27" s="69">
        <v>12077454</v>
      </c>
      <c r="BK27" s="69">
        <v>885946</v>
      </c>
      <c r="BL27" s="69">
        <v>1277368</v>
      </c>
      <c r="BM27" s="69">
        <v>40957</v>
      </c>
      <c r="BN27" s="69">
        <v>466218</v>
      </c>
      <c r="BO27" s="69">
        <v>2670489</v>
      </c>
      <c r="BP27" s="69">
        <v>280355</v>
      </c>
      <c r="BQ27" s="69">
        <v>280355</v>
      </c>
      <c r="BX27" s="69">
        <v>443</v>
      </c>
      <c r="BZ27" s="69">
        <v>73780</v>
      </c>
      <c r="CH27" s="69">
        <v>-176</v>
      </c>
    </row>
    <row r="28" spans="1:94" x14ac:dyDescent="0.25">
      <c r="A28" s="70">
        <v>201812</v>
      </c>
      <c r="B28" s="70">
        <v>6140</v>
      </c>
      <c r="C28" s="71" t="s">
        <v>1514</v>
      </c>
      <c r="D28" s="71" t="s">
        <v>1487</v>
      </c>
      <c r="E28" s="69">
        <v>88828</v>
      </c>
      <c r="F28" s="69">
        <v>3584</v>
      </c>
      <c r="G28" s="69">
        <v>85244</v>
      </c>
      <c r="H28" s="69">
        <v>1339</v>
      </c>
      <c r="I28" s="69">
        <v>67673</v>
      </c>
      <c r="J28" s="69">
        <v>8314</v>
      </c>
      <c r="K28" s="69">
        <v>145942</v>
      </c>
      <c r="L28" s="69">
        <v>4958</v>
      </c>
      <c r="M28" s="69">
        <v>428</v>
      </c>
      <c r="N28" s="69">
        <v>108395</v>
      </c>
      <c r="O28" s="69">
        <v>2528</v>
      </c>
      <c r="P28" s="69">
        <v>80</v>
      </c>
      <c r="Q28" s="69">
        <v>2187</v>
      </c>
      <c r="S28" s="69">
        <v>38138</v>
      </c>
      <c r="T28" s="69">
        <v>7454</v>
      </c>
      <c r="U28" s="69">
        <v>30684</v>
      </c>
      <c r="V28" s="69">
        <v>30684</v>
      </c>
      <c r="W28" s="69">
        <v>-273</v>
      </c>
      <c r="X28" s="69">
        <v>30410</v>
      </c>
      <c r="Y28" s="69">
        <v>63750</v>
      </c>
      <c r="Z28" s="69">
        <v>347543</v>
      </c>
      <c r="AA28" s="69">
        <v>1486137</v>
      </c>
      <c r="AB28" s="69">
        <v>958801</v>
      </c>
      <c r="AC28" s="69">
        <v>107245</v>
      </c>
      <c r="AF28" s="69">
        <v>21791</v>
      </c>
      <c r="AG28" s="69">
        <v>8916</v>
      </c>
      <c r="AH28" s="69">
        <v>12876</v>
      </c>
      <c r="AI28" s="69">
        <v>3122</v>
      </c>
      <c r="AJ28" s="69">
        <v>378</v>
      </c>
      <c r="AK28" s="69">
        <v>2046</v>
      </c>
      <c r="AM28" s="69">
        <v>86964</v>
      </c>
      <c r="AN28" s="69">
        <v>2470</v>
      </c>
      <c r="AO28" s="69">
        <v>3081068</v>
      </c>
      <c r="AP28" s="69">
        <v>55451</v>
      </c>
      <c r="AQ28" s="69">
        <v>2488891</v>
      </c>
      <c r="AU28" s="69">
        <v>44951</v>
      </c>
      <c r="AV28" s="69">
        <v>51</v>
      </c>
      <c r="AW28" s="69">
        <v>2589345</v>
      </c>
      <c r="AX28" s="69">
        <v>5581</v>
      </c>
      <c r="AY28" s="69">
        <v>6257</v>
      </c>
      <c r="AZ28" s="69">
        <v>18410</v>
      </c>
      <c r="BA28" s="69">
        <v>34785</v>
      </c>
      <c r="BB28" s="69">
        <v>40000</v>
      </c>
      <c r="BC28" s="69">
        <v>0</v>
      </c>
      <c r="BE28" s="69">
        <v>34475</v>
      </c>
      <c r="BG28" s="69">
        <v>34475</v>
      </c>
      <c r="BH28" s="69">
        <v>364052</v>
      </c>
      <c r="BI28" s="69">
        <v>438527</v>
      </c>
      <c r="BJ28" s="69">
        <v>3081068</v>
      </c>
      <c r="BK28" s="69">
        <v>140958</v>
      </c>
      <c r="BL28" s="69">
        <v>470143</v>
      </c>
      <c r="BM28" s="69">
        <v>15320</v>
      </c>
      <c r="BN28" s="69">
        <v>169934</v>
      </c>
      <c r="BO28" s="69">
        <v>796354</v>
      </c>
      <c r="BQ28" s="69">
        <v>0</v>
      </c>
      <c r="BR28" s="69">
        <v>2202</v>
      </c>
      <c r="BS28" s="69">
        <v>220</v>
      </c>
      <c r="BT28" s="69">
        <v>0.55000000000000004</v>
      </c>
      <c r="BU28" s="69">
        <v>0</v>
      </c>
      <c r="BV28" s="69">
        <v>820</v>
      </c>
      <c r="CD28" s="69">
        <v>6573</v>
      </c>
    </row>
    <row r="29" spans="1:94" x14ac:dyDescent="0.25">
      <c r="A29" s="70">
        <v>201812</v>
      </c>
      <c r="B29" s="70">
        <v>6860</v>
      </c>
      <c r="C29" s="71" t="s">
        <v>1515</v>
      </c>
      <c r="D29" s="71" t="s">
        <v>1487</v>
      </c>
      <c r="E29" s="69">
        <v>91052</v>
      </c>
      <c r="F29" s="69">
        <v>8590</v>
      </c>
      <c r="G29" s="69">
        <v>82462</v>
      </c>
      <c r="H29" s="69">
        <v>1687</v>
      </c>
      <c r="I29" s="69">
        <v>83379</v>
      </c>
      <c r="J29" s="69">
        <v>1957</v>
      </c>
      <c r="K29" s="69">
        <v>165571</v>
      </c>
      <c r="L29" s="69">
        <v>19498</v>
      </c>
      <c r="M29" s="69">
        <v>50</v>
      </c>
      <c r="N29" s="69">
        <v>132172</v>
      </c>
      <c r="O29" s="69">
        <v>4334</v>
      </c>
      <c r="P29" s="69">
        <v>15</v>
      </c>
      <c r="Q29" s="69">
        <v>15335</v>
      </c>
      <c r="R29" s="69">
        <v>5896</v>
      </c>
      <c r="S29" s="69">
        <v>39159</v>
      </c>
      <c r="T29" s="69">
        <v>3483</v>
      </c>
      <c r="U29" s="69">
        <v>35676</v>
      </c>
      <c r="Y29" s="69">
        <v>50511</v>
      </c>
      <c r="Z29" s="69">
        <v>643345</v>
      </c>
      <c r="AA29" s="69">
        <v>1550072</v>
      </c>
      <c r="AB29" s="69">
        <v>671759</v>
      </c>
      <c r="AC29" s="69">
        <v>121832</v>
      </c>
      <c r="AD29" s="69">
        <v>24769</v>
      </c>
      <c r="AE29" s="69">
        <v>507096</v>
      </c>
      <c r="AF29" s="69">
        <v>31134</v>
      </c>
      <c r="AH29" s="69">
        <v>31134</v>
      </c>
      <c r="AI29" s="69">
        <v>5737</v>
      </c>
      <c r="AJ29" s="69">
        <v>8223</v>
      </c>
      <c r="AK29" s="69">
        <v>4505</v>
      </c>
      <c r="AM29" s="69">
        <v>29391</v>
      </c>
      <c r="AN29" s="69">
        <v>2900</v>
      </c>
      <c r="AO29" s="69">
        <v>3651559</v>
      </c>
      <c r="AP29" s="69">
        <v>61750</v>
      </c>
      <c r="AQ29" s="69">
        <v>2594444</v>
      </c>
      <c r="AR29" s="69">
        <v>507096</v>
      </c>
      <c r="AU29" s="69">
        <v>25719</v>
      </c>
      <c r="AV29" s="69">
        <v>102</v>
      </c>
      <c r="AW29" s="69">
        <v>3189111</v>
      </c>
      <c r="AX29" s="69">
        <v>8491</v>
      </c>
      <c r="AZ29" s="69">
        <v>16378</v>
      </c>
      <c r="BA29" s="69">
        <v>39963</v>
      </c>
      <c r="BB29" s="69">
        <v>33000</v>
      </c>
      <c r="BC29" s="69">
        <v>-4593</v>
      </c>
      <c r="BD29" s="69">
        <v>-4593</v>
      </c>
      <c r="BE29" s="69">
        <v>14556</v>
      </c>
      <c r="BF29" s="69">
        <v>14469</v>
      </c>
      <c r="BG29" s="69">
        <v>87</v>
      </c>
      <c r="BH29" s="69">
        <v>363144</v>
      </c>
      <c r="BI29" s="69">
        <v>406107</v>
      </c>
      <c r="BJ29" s="69">
        <v>3651559</v>
      </c>
      <c r="BK29" s="69">
        <v>410104</v>
      </c>
      <c r="BL29" s="69">
        <v>468605</v>
      </c>
      <c r="BN29" s="69">
        <v>41007</v>
      </c>
      <c r="BO29" s="69">
        <v>919716</v>
      </c>
      <c r="BR29" s="69">
        <v>1428</v>
      </c>
      <c r="BS29" s="69">
        <v>143</v>
      </c>
      <c r="BT29" s="69">
        <v>0.4</v>
      </c>
      <c r="BZ29" s="69">
        <v>285</v>
      </c>
      <c r="CD29" s="69">
        <v>7887</v>
      </c>
    </row>
    <row r="30" spans="1:94" x14ac:dyDescent="0.25">
      <c r="A30" s="70">
        <v>201812</v>
      </c>
      <c r="B30" s="70">
        <v>8117</v>
      </c>
      <c r="C30" s="71" t="s">
        <v>1517</v>
      </c>
      <c r="D30" s="71" t="s">
        <v>1487</v>
      </c>
      <c r="E30" s="69">
        <v>1534375</v>
      </c>
      <c r="F30" s="69">
        <v>65835</v>
      </c>
      <c r="G30" s="69">
        <v>1468540</v>
      </c>
      <c r="H30" s="69">
        <v>5433</v>
      </c>
      <c r="I30" s="69">
        <v>1634339</v>
      </c>
      <c r="J30" s="69">
        <v>374448</v>
      </c>
      <c r="K30" s="69">
        <v>2733864</v>
      </c>
      <c r="L30" s="69">
        <v>1117358</v>
      </c>
      <c r="M30" s="69">
        <v>3852</v>
      </c>
      <c r="N30" s="69">
        <v>1799121</v>
      </c>
      <c r="P30" s="69">
        <v>19468</v>
      </c>
      <c r="Q30" s="69">
        <v>237515</v>
      </c>
      <c r="R30" s="69">
        <v>250164</v>
      </c>
      <c r="S30" s="69">
        <v>2049134</v>
      </c>
      <c r="T30" s="69">
        <v>389331</v>
      </c>
      <c r="U30" s="69">
        <v>1659803</v>
      </c>
      <c r="V30" s="69">
        <v>1659803</v>
      </c>
      <c r="X30" s="69">
        <v>1659803</v>
      </c>
      <c r="Y30" s="69">
        <v>8585278</v>
      </c>
      <c r="Z30" s="69">
        <v>9323368</v>
      </c>
      <c r="AA30" s="69">
        <v>96698947</v>
      </c>
      <c r="AB30" s="69">
        <v>41925815</v>
      </c>
      <c r="AC30" s="69">
        <v>233085</v>
      </c>
      <c r="AD30" s="69">
        <v>1642501</v>
      </c>
      <c r="AF30" s="69">
        <v>0</v>
      </c>
      <c r="AJ30" s="69">
        <v>16660</v>
      </c>
      <c r="AK30" s="69">
        <v>127157</v>
      </c>
      <c r="AL30" s="69">
        <v>1594</v>
      </c>
      <c r="AM30" s="69">
        <v>21664018</v>
      </c>
      <c r="AN30" s="69">
        <v>59337</v>
      </c>
      <c r="AO30" s="69">
        <v>186581345</v>
      </c>
      <c r="AP30" s="69">
        <v>54619691</v>
      </c>
      <c r="AQ30" s="69">
        <v>82941683</v>
      </c>
      <c r="AS30" s="69">
        <v>7618190</v>
      </c>
      <c r="AU30" s="69">
        <v>12751103</v>
      </c>
      <c r="AV30" s="69">
        <v>5662</v>
      </c>
      <c r="AW30" s="69">
        <v>163346897</v>
      </c>
      <c r="AX30" s="69">
        <v>117032</v>
      </c>
      <c r="AY30" s="69">
        <v>22084</v>
      </c>
      <c r="AZ30" s="69">
        <v>139116</v>
      </c>
      <c r="BA30" s="69">
        <v>2000000</v>
      </c>
      <c r="BB30" s="69">
        <v>8045000</v>
      </c>
      <c r="BC30" s="69">
        <v>0</v>
      </c>
      <c r="BE30" s="69">
        <v>1180657</v>
      </c>
      <c r="BF30" s="69">
        <v>1180657</v>
      </c>
      <c r="BH30" s="69">
        <v>11869675</v>
      </c>
      <c r="BI30" s="69">
        <v>21095332</v>
      </c>
      <c r="BJ30" s="69">
        <v>186581345</v>
      </c>
      <c r="BK30" s="69">
        <v>10197285</v>
      </c>
      <c r="BL30" s="69">
        <v>6832907</v>
      </c>
      <c r="BM30" s="69">
        <v>80758</v>
      </c>
      <c r="BN30" s="69">
        <v>5515157</v>
      </c>
      <c r="BO30" s="69">
        <v>22626107</v>
      </c>
      <c r="BP30" s="69">
        <v>11547</v>
      </c>
      <c r="BQ30" s="69">
        <v>8723882</v>
      </c>
      <c r="BV30" s="69">
        <v>13541</v>
      </c>
      <c r="BY30" s="69">
        <v>6282258</v>
      </c>
      <c r="BZ30" s="69">
        <v>7786</v>
      </c>
      <c r="CB30" s="69">
        <v>5410568</v>
      </c>
      <c r="CM30" s="69">
        <v>8712335</v>
      </c>
    </row>
    <row r="31" spans="1:94" x14ac:dyDescent="0.25">
      <c r="A31" s="70">
        <v>201812</v>
      </c>
      <c r="B31" s="70">
        <v>7570</v>
      </c>
      <c r="C31" s="71" t="s">
        <v>1518</v>
      </c>
      <c r="D31" s="71" t="s">
        <v>1487</v>
      </c>
      <c r="E31" s="69">
        <v>67779</v>
      </c>
      <c r="F31" s="69">
        <v>2553</v>
      </c>
      <c r="G31" s="69">
        <v>65226</v>
      </c>
      <c r="I31" s="69">
        <v>10352</v>
      </c>
      <c r="J31" s="69">
        <v>2387</v>
      </c>
      <c r="K31" s="69">
        <v>73191</v>
      </c>
      <c r="L31" s="69">
        <v>-5753</v>
      </c>
      <c r="N31" s="69">
        <v>64617</v>
      </c>
      <c r="P31" s="69">
        <v>15</v>
      </c>
      <c r="Q31" s="69">
        <v>5127</v>
      </c>
      <c r="S31" s="69">
        <v>-2321</v>
      </c>
      <c r="T31" s="69">
        <v>-539</v>
      </c>
      <c r="U31" s="69">
        <v>-1782</v>
      </c>
      <c r="V31" s="69">
        <v>1782</v>
      </c>
      <c r="W31" s="69">
        <v>0</v>
      </c>
      <c r="X31" s="69">
        <v>1782</v>
      </c>
      <c r="Y31" s="69">
        <v>49023</v>
      </c>
      <c r="Z31" s="69">
        <v>110505</v>
      </c>
      <c r="AA31" s="69">
        <v>1196414</v>
      </c>
      <c r="AB31" s="69">
        <v>366450</v>
      </c>
      <c r="AC31" s="69">
        <v>723</v>
      </c>
      <c r="AE31" s="69">
        <v>71498</v>
      </c>
      <c r="AF31" s="69">
        <v>0</v>
      </c>
      <c r="AK31" s="69">
        <v>4238</v>
      </c>
      <c r="AM31" s="69">
        <v>41415</v>
      </c>
      <c r="AN31" s="69">
        <v>0</v>
      </c>
      <c r="AO31" s="69">
        <v>1840267</v>
      </c>
      <c r="AP31" s="69">
        <v>13003</v>
      </c>
      <c r="AQ31" s="69">
        <v>1500842</v>
      </c>
      <c r="AR31" s="69">
        <v>71498</v>
      </c>
      <c r="AU31" s="69">
        <v>5284</v>
      </c>
      <c r="AV31" s="69">
        <v>0</v>
      </c>
      <c r="AW31" s="69">
        <v>1590627</v>
      </c>
      <c r="AX31" s="69">
        <v>274</v>
      </c>
      <c r="AY31" s="69">
        <v>348</v>
      </c>
      <c r="AZ31" s="69">
        <v>622</v>
      </c>
      <c r="BB31" s="69">
        <v>60000</v>
      </c>
      <c r="BC31" s="69">
        <v>0</v>
      </c>
      <c r="BE31" s="69">
        <v>0</v>
      </c>
      <c r="BH31" s="69">
        <v>189018</v>
      </c>
      <c r="BI31" s="69">
        <v>249018</v>
      </c>
      <c r="BJ31" s="69">
        <v>1840267</v>
      </c>
      <c r="BN31" s="69">
        <v>231749</v>
      </c>
      <c r="BO31" s="69">
        <v>231749</v>
      </c>
      <c r="BP31" s="69">
        <v>52146</v>
      </c>
      <c r="BQ31" s="69">
        <v>52146</v>
      </c>
    </row>
    <row r="32" spans="1:94" x14ac:dyDescent="0.25">
      <c r="A32" s="70">
        <v>201812</v>
      </c>
      <c r="B32" s="70">
        <v>7670</v>
      </c>
      <c r="C32" s="71" t="s">
        <v>2056</v>
      </c>
      <c r="D32" s="71" t="s">
        <v>1487</v>
      </c>
      <c r="E32" s="69">
        <v>996907</v>
      </c>
      <c r="F32" s="69">
        <v>70411</v>
      </c>
      <c r="G32" s="69">
        <v>926496</v>
      </c>
      <c r="H32" s="69">
        <v>27619</v>
      </c>
      <c r="I32" s="69">
        <v>538861</v>
      </c>
      <c r="J32" s="69">
        <v>48293</v>
      </c>
      <c r="K32" s="69">
        <v>1444683</v>
      </c>
      <c r="L32" s="69">
        <v>179833</v>
      </c>
      <c r="M32" s="69">
        <v>5770</v>
      </c>
      <c r="N32" s="69">
        <v>704779</v>
      </c>
      <c r="O32" s="69">
        <v>22690</v>
      </c>
      <c r="P32" s="69">
        <v>2816</v>
      </c>
      <c r="Q32" s="69">
        <v>86955</v>
      </c>
      <c r="R32" s="69">
        <v>80</v>
      </c>
      <c r="S32" s="69">
        <v>813126</v>
      </c>
      <c r="T32" s="69">
        <v>149934</v>
      </c>
      <c r="U32" s="69">
        <v>663192</v>
      </c>
      <c r="V32" s="69">
        <v>663192</v>
      </c>
      <c r="W32" s="69">
        <v>-335</v>
      </c>
      <c r="X32" s="69">
        <v>662857</v>
      </c>
      <c r="Y32" s="69">
        <v>657913</v>
      </c>
      <c r="Z32" s="69">
        <v>3165948</v>
      </c>
      <c r="AA32" s="69">
        <v>33350334</v>
      </c>
      <c r="AB32" s="69">
        <v>5427137</v>
      </c>
      <c r="AC32" s="69">
        <v>1467313</v>
      </c>
      <c r="AD32" s="69">
        <v>11811</v>
      </c>
      <c r="AE32" s="69">
        <v>3786477</v>
      </c>
      <c r="AF32" s="69">
        <v>241745</v>
      </c>
      <c r="AG32" s="69">
        <v>27337</v>
      </c>
      <c r="AH32" s="69">
        <v>214408</v>
      </c>
      <c r="AI32" s="69">
        <v>24520</v>
      </c>
      <c r="AJ32" s="69">
        <v>43383</v>
      </c>
      <c r="AK32" s="69">
        <v>7763</v>
      </c>
      <c r="AL32" s="69">
        <v>4643</v>
      </c>
      <c r="AM32" s="69">
        <v>377837</v>
      </c>
      <c r="AN32" s="69">
        <v>18388</v>
      </c>
      <c r="AO32" s="69">
        <v>49650530</v>
      </c>
      <c r="AP32" s="69">
        <v>1916476</v>
      </c>
      <c r="AQ32" s="69">
        <v>33206095</v>
      </c>
      <c r="AR32" s="69">
        <v>3786476</v>
      </c>
      <c r="AU32" s="69">
        <v>595913</v>
      </c>
      <c r="AV32" s="69">
        <v>4053</v>
      </c>
      <c r="AW32" s="69">
        <v>40937038</v>
      </c>
      <c r="AX32" s="69">
        <v>52754</v>
      </c>
      <c r="AY32" s="69">
        <v>20691</v>
      </c>
      <c r="AZ32" s="69">
        <v>76327</v>
      </c>
      <c r="BA32" s="69">
        <v>1448474</v>
      </c>
      <c r="BB32" s="69">
        <v>30994</v>
      </c>
      <c r="BE32" s="69">
        <v>218</v>
      </c>
      <c r="BF32" s="69">
        <v>218</v>
      </c>
      <c r="BH32" s="69">
        <v>7157479</v>
      </c>
      <c r="BI32" s="69">
        <v>7188691</v>
      </c>
      <c r="BJ32" s="69">
        <v>49650530</v>
      </c>
      <c r="BK32" s="69">
        <v>2506093</v>
      </c>
      <c r="BL32" s="69">
        <v>2285909</v>
      </c>
      <c r="BM32" s="69">
        <v>2235726</v>
      </c>
      <c r="BN32" s="69">
        <v>801688</v>
      </c>
      <c r="BO32" s="69">
        <v>7829416</v>
      </c>
      <c r="BQ32" s="69">
        <v>13531</v>
      </c>
      <c r="BR32" s="69">
        <v>11257</v>
      </c>
      <c r="BS32" s="69">
        <v>1126</v>
      </c>
      <c r="BT32" s="69">
        <v>3.6</v>
      </c>
      <c r="BV32" s="69">
        <v>1064838</v>
      </c>
      <c r="BZ32" s="69">
        <v>480</v>
      </c>
      <c r="CB32" s="69">
        <v>1428025</v>
      </c>
      <c r="CD32" s="69">
        <v>2882</v>
      </c>
      <c r="CM32" s="69">
        <v>13531</v>
      </c>
    </row>
    <row r="33" spans="1:94" x14ac:dyDescent="0.25">
      <c r="A33" s="70">
        <v>201812</v>
      </c>
      <c r="B33" s="70">
        <v>847</v>
      </c>
      <c r="C33" s="71" t="s">
        <v>1519</v>
      </c>
      <c r="D33" s="71" t="s">
        <v>1487</v>
      </c>
      <c r="E33" s="69">
        <v>32419</v>
      </c>
      <c r="F33" s="69">
        <v>2564</v>
      </c>
      <c r="G33" s="69">
        <v>29855</v>
      </c>
      <c r="H33" s="69">
        <v>752</v>
      </c>
      <c r="I33" s="69">
        <v>19707</v>
      </c>
      <c r="J33" s="69">
        <v>1384</v>
      </c>
      <c r="K33" s="69">
        <v>48930</v>
      </c>
      <c r="L33" s="69">
        <v>-909</v>
      </c>
      <c r="M33" s="69">
        <v>5</v>
      </c>
      <c r="N33" s="69">
        <v>39912</v>
      </c>
      <c r="O33" s="69">
        <v>604</v>
      </c>
      <c r="P33" s="69">
        <v>162</v>
      </c>
      <c r="Q33" s="69">
        <v>3280</v>
      </c>
      <c r="S33" s="69">
        <v>4068</v>
      </c>
      <c r="T33" s="69">
        <v>380</v>
      </c>
      <c r="U33" s="69">
        <v>3688</v>
      </c>
      <c r="V33" s="69">
        <v>3688</v>
      </c>
      <c r="X33" s="69">
        <v>3688</v>
      </c>
      <c r="Y33" s="69">
        <v>58489</v>
      </c>
      <c r="Z33" s="69">
        <v>230115</v>
      </c>
      <c r="AA33" s="69">
        <v>367354</v>
      </c>
      <c r="AB33" s="69">
        <v>332674</v>
      </c>
      <c r="AC33" s="69">
        <v>51328</v>
      </c>
      <c r="AE33" s="69">
        <v>118427</v>
      </c>
      <c r="AF33" s="69">
        <v>5208</v>
      </c>
      <c r="AG33" s="69">
        <v>1708</v>
      </c>
      <c r="AH33" s="69">
        <v>3500</v>
      </c>
      <c r="AI33" s="69">
        <v>2543</v>
      </c>
      <c r="AJ33" s="69">
        <v>3400</v>
      </c>
      <c r="AK33" s="69">
        <v>1230</v>
      </c>
      <c r="AM33" s="69">
        <v>4218</v>
      </c>
      <c r="AN33" s="69">
        <v>1444</v>
      </c>
      <c r="AO33" s="69">
        <v>1177618</v>
      </c>
      <c r="AQ33" s="69">
        <v>893421</v>
      </c>
      <c r="AR33" s="69">
        <v>118427</v>
      </c>
      <c r="AU33" s="69">
        <v>19366</v>
      </c>
      <c r="AV33" s="69">
        <v>332</v>
      </c>
      <c r="AW33" s="69">
        <v>1031545</v>
      </c>
      <c r="AX33" s="69">
        <v>2294</v>
      </c>
      <c r="AY33" s="69">
        <v>49</v>
      </c>
      <c r="AZ33" s="69">
        <v>2343</v>
      </c>
      <c r="BA33" s="69">
        <v>10000</v>
      </c>
      <c r="BB33" s="69">
        <v>50290</v>
      </c>
      <c r="BH33" s="69">
        <v>83440</v>
      </c>
      <c r="BI33" s="69">
        <v>133730</v>
      </c>
      <c r="BJ33" s="69">
        <v>1177618</v>
      </c>
      <c r="BK33" s="69">
        <v>7020</v>
      </c>
      <c r="BL33" s="69">
        <v>121846</v>
      </c>
      <c r="BM33" s="69">
        <v>12765</v>
      </c>
      <c r="BN33" s="69">
        <v>57622</v>
      </c>
      <c r="BO33" s="69">
        <v>199253</v>
      </c>
      <c r="BP33" s="69">
        <v>34007</v>
      </c>
      <c r="BQ33" s="69">
        <v>50957</v>
      </c>
      <c r="BV33" s="69">
        <v>1189</v>
      </c>
      <c r="CM33" s="69">
        <v>16950</v>
      </c>
    </row>
    <row r="34" spans="1:94" x14ac:dyDescent="0.25">
      <c r="A34" s="70">
        <v>201812</v>
      </c>
      <c r="B34" s="70">
        <v>9354</v>
      </c>
      <c r="C34" s="71" t="s">
        <v>1520</v>
      </c>
      <c r="D34" s="71" t="s">
        <v>1487</v>
      </c>
      <c r="E34" s="69">
        <v>24876</v>
      </c>
      <c r="F34" s="69">
        <v>2317</v>
      </c>
      <c r="G34" s="69">
        <v>22560</v>
      </c>
      <c r="H34" s="69">
        <v>377</v>
      </c>
      <c r="I34" s="69">
        <v>14090</v>
      </c>
      <c r="J34" s="69">
        <v>708</v>
      </c>
      <c r="K34" s="69">
        <v>36319</v>
      </c>
      <c r="L34" s="69">
        <v>-3057</v>
      </c>
      <c r="M34" s="69">
        <v>520</v>
      </c>
      <c r="N34" s="69">
        <v>28262</v>
      </c>
      <c r="O34" s="69">
        <v>505</v>
      </c>
      <c r="P34" s="69">
        <v>7</v>
      </c>
      <c r="Q34" s="69">
        <v>1519</v>
      </c>
      <c r="S34" s="69">
        <v>3488</v>
      </c>
      <c r="T34" s="69">
        <v>399</v>
      </c>
      <c r="U34" s="69">
        <v>3090</v>
      </c>
      <c r="V34" s="69">
        <v>3090</v>
      </c>
      <c r="X34" s="69">
        <v>3090</v>
      </c>
      <c r="Y34" s="69">
        <v>51747</v>
      </c>
      <c r="Z34" s="69">
        <v>72607</v>
      </c>
      <c r="AA34" s="69">
        <v>377371</v>
      </c>
      <c r="AB34" s="69">
        <v>408743</v>
      </c>
      <c r="AC34" s="69">
        <v>19736</v>
      </c>
      <c r="AE34" s="69">
        <v>96166</v>
      </c>
      <c r="AF34" s="69">
        <v>17858</v>
      </c>
      <c r="AG34" s="69">
        <v>8000</v>
      </c>
      <c r="AH34" s="69">
        <v>9858</v>
      </c>
      <c r="AI34" s="69">
        <v>372</v>
      </c>
      <c r="AJ34" s="69">
        <v>2768</v>
      </c>
      <c r="AK34" s="69">
        <v>1098</v>
      </c>
      <c r="AM34" s="69">
        <v>3342</v>
      </c>
      <c r="AN34" s="69">
        <v>1088</v>
      </c>
      <c r="AO34" s="69">
        <v>1052897</v>
      </c>
      <c r="AP34" s="69">
        <v>13</v>
      </c>
      <c r="AQ34" s="69">
        <v>836643</v>
      </c>
      <c r="AR34" s="69">
        <v>96166</v>
      </c>
      <c r="AU34" s="69">
        <v>5132</v>
      </c>
      <c r="AV34" s="69">
        <v>108</v>
      </c>
      <c r="AW34" s="69">
        <v>938063</v>
      </c>
      <c r="AX34" s="69">
        <v>1288</v>
      </c>
      <c r="AY34" s="69">
        <v>9</v>
      </c>
      <c r="AZ34" s="69">
        <v>1396</v>
      </c>
      <c r="BB34" s="69">
        <v>36407</v>
      </c>
      <c r="BH34" s="69">
        <v>77031</v>
      </c>
      <c r="BI34" s="69">
        <v>113438</v>
      </c>
      <c r="BJ34" s="69">
        <v>1052897</v>
      </c>
      <c r="BK34" s="69">
        <v>43151</v>
      </c>
      <c r="BL34" s="69">
        <v>99375</v>
      </c>
      <c r="BM34" s="69">
        <v>59211</v>
      </c>
      <c r="BN34" s="69">
        <v>11418</v>
      </c>
      <c r="BO34" s="69">
        <v>213155</v>
      </c>
      <c r="CD34" s="69">
        <v>98</v>
      </c>
    </row>
    <row r="35" spans="1:94" x14ac:dyDescent="0.25">
      <c r="A35" s="70">
        <v>201812</v>
      </c>
      <c r="B35" s="70">
        <v>7890</v>
      </c>
      <c r="C35" s="71" t="s">
        <v>1521</v>
      </c>
      <c r="D35" s="71" t="s">
        <v>1487</v>
      </c>
      <c r="E35" s="69">
        <v>100746</v>
      </c>
      <c r="F35" s="69">
        <v>1663</v>
      </c>
      <c r="G35" s="69">
        <v>99083</v>
      </c>
      <c r="H35" s="69">
        <v>4739</v>
      </c>
      <c r="I35" s="69">
        <v>63725</v>
      </c>
      <c r="J35" s="69">
        <v>4877</v>
      </c>
      <c r="K35" s="69">
        <v>162670</v>
      </c>
      <c r="L35" s="69">
        <v>16616</v>
      </c>
      <c r="M35" s="69">
        <v>389</v>
      </c>
      <c r="N35" s="69">
        <v>128786</v>
      </c>
      <c r="O35" s="69">
        <v>2722</v>
      </c>
      <c r="P35" s="69">
        <v>121</v>
      </c>
      <c r="Q35" s="69">
        <v>9881</v>
      </c>
      <c r="S35" s="69">
        <v>38165</v>
      </c>
      <c r="T35" s="69">
        <v>4592</v>
      </c>
      <c r="U35" s="69">
        <v>33573</v>
      </c>
      <c r="V35" s="69">
        <v>33573</v>
      </c>
      <c r="X35" s="69">
        <v>33573</v>
      </c>
      <c r="Y35" s="69">
        <v>92739</v>
      </c>
      <c r="Z35" s="69">
        <v>336486</v>
      </c>
      <c r="AA35" s="69">
        <v>1924705</v>
      </c>
      <c r="AB35" s="69">
        <v>652524</v>
      </c>
      <c r="AC35" s="69">
        <v>145014</v>
      </c>
      <c r="AE35" s="69">
        <v>565483</v>
      </c>
      <c r="AF35" s="69">
        <v>32604</v>
      </c>
      <c r="AH35" s="69">
        <v>32604</v>
      </c>
      <c r="AI35" s="69">
        <v>3803</v>
      </c>
      <c r="AJ35" s="69">
        <v>2126</v>
      </c>
      <c r="AK35" s="69">
        <v>5811</v>
      </c>
      <c r="AM35" s="69">
        <v>84823</v>
      </c>
      <c r="AN35" s="69">
        <v>3297</v>
      </c>
      <c r="AO35" s="69">
        <v>3849717</v>
      </c>
      <c r="AP35" s="69">
        <v>1</v>
      </c>
      <c r="AQ35" s="69">
        <v>2625829</v>
      </c>
      <c r="AR35" s="69">
        <v>565483</v>
      </c>
      <c r="AU35" s="69">
        <v>114550</v>
      </c>
      <c r="AV35" s="69">
        <v>24</v>
      </c>
      <c r="AW35" s="69">
        <v>3318387</v>
      </c>
      <c r="AX35" s="69">
        <v>5504</v>
      </c>
      <c r="AY35" s="69">
        <v>1953</v>
      </c>
      <c r="AZ35" s="69">
        <v>7731</v>
      </c>
      <c r="BB35" s="69">
        <v>131000</v>
      </c>
      <c r="BC35" s="69">
        <v>0</v>
      </c>
      <c r="BE35" s="69">
        <v>72007</v>
      </c>
      <c r="BG35" s="69">
        <v>72007</v>
      </c>
      <c r="BH35" s="69">
        <v>251040</v>
      </c>
      <c r="BI35" s="69">
        <v>523599</v>
      </c>
      <c r="BJ35" s="69">
        <v>3849717</v>
      </c>
      <c r="BK35" s="69">
        <v>204873</v>
      </c>
      <c r="BL35" s="69">
        <v>406644</v>
      </c>
      <c r="BM35" s="69">
        <v>55950</v>
      </c>
      <c r="BN35" s="69">
        <v>158179</v>
      </c>
      <c r="BO35" s="69">
        <v>825646</v>
      </c>
      <c r="BP35" s="69">
        <v>4392</v>
      </c>
      <c r="BQ35" s="69">
        <v>4392</v>
      </c>
      <c r="BR35" s="69">
        <v>1656</v>
      </c>
      <c r="BS35" s="69">
        <v>166</v>
      </c>
      <c r="BT35" s="69">
        <v>0.13</v>
      </c>
      <c r="BU35" s="69">
        <v>69552</v>
      </c>
      <c r="BV35" s="69">
        <v>302</v>
      </c>
      <c r="CB35" s="69">
        <v>12500</v>
      </c>
      <c r="CD35" s="69">
        <v>274</v>
      </c>
    </row>
    <row r="36" spans="1:94" x14ac:dyDescent="0.25">
      <c r="A36" s="70">
        <v>201812</v>
      </c>
      <c r="B36" s="70">
        <v>1149</v>
      </c>
      <c r="C36" s="71" t="s">
        <v>1522</v>
      </c>
      <c r="D36" s="71" t="s">
        <v>1487</v>
      </c>
      <c r="E36" s="69">
        <v>1555540</v>
      </c>
      <c r="F36" s="69">
        <v>307357</v>
      </c>
      <c r="G36" s="69">
        <v>1248183</v>
      </c>
      <c r="H36" s="69">
        <v>0</v>
      </c>
      <c r="I36" s="69">
        <v>1300643</v>
      </c>
      <c r="J36" s="69">
        <v>1610205</v>
      </c>
      <c r="K36" s="69">
        <v>938622</v>
      </c>
      <c r="L36" s="69">
        <v>783687</v>
      </c>
      <c r="M36" s="69">
        <v>835579</v>
      </c>
      <c r="N36" s="69">
        <v>1453834</v>
      </c>
      <c r="O36" s="69">
        <v>288735</v>
      </c>
      <c r="P36" s="69">
        <v>6538</v>
      </c>
      <c r="Q36" s="69">
        <v>11815</v>
      </c>
      <c r="R36" s="69">
        <v>201917</v>
      </c>
      <c r="S36" s="69">
        <v>998883</v>
      </c>
      <c r="T36" s="69">
        <v>18573</v>
      </c>
      <c r="U36" s="69">
        <v>980310</v>
      </c>
      <c r="V36" s="69">
        <v>980310</v>
      </c>
      <c r="W36" s="69">
        <v>33511</v>
      </c>
      <c r="X36" s="69">
        <v>1013821</v>
      </c>
      <c r="Y36" s="69">
        <v>967335</v>
      </c>
      <c r="Z36" s="69">
        <v>1018901</v>
      </c>
      <c r="AA36" s="69">
        <v>119818</v>
      </c>
      <c r="AB36" s="69">
        <v>20638824</v>
      </c>
      <c r="AC36" s="69">
        <v>27784</v>
      </c>
      <c r="AD36" s="69">
        <v>2316740</v>
      </c>
      <c r="AE36" s="69">
        <v>0</v>
      </c>
      <c r="AF36" s="69">
        <v>0</v>
      </c>
      <c r="AG36" s="69">
        <v>0</v>
      </c>
      <c r="AH36" s="69">
        <v>0</v>
      </c>
      <c r="AI36" s="69">
        <v>71100</v>
      </c>
      <c r="AJ36" s="69">
        <v>48151</v>
      </c>
      <c r="AK36" s="69">
        <v>791</v>
      </c>
      <c r="AL36" s="69">
        <v>0</v>
      </c>
      <c r="AM36" s="69">
        <v>5052616</v>
      </c>
      <c r="AN36" s="69">
        <v>68958</v>
      </c>
      <c r="AO36" s="69">
        <v>32121088</v>
      </c>
      <c r="AP36" s="69">
        <v>5315220</v>
      </c>
      <c r="AQ36" s="69">
        <v>18588093</v>
      </c>
      <c r="AR36" s="69">
        <v>0</v>
      </c>
      <c r="AS36" s="69">
        <v>0</v>
      </c>
      <c r="AT36" s="69">
        <v>41271</v>
      </c>
      <c r="AU36" s="69">
        <v>2119278</v>
      </c>
      <c r="AV36" s="69">
        <v>0</v>
      </c>
      <c r="AW36" s="69">
        <v>26063861</v>
      </c>
      <c r="AX36" s="69">
        <v>19970</v>
      </c>
      <c r="AY36" s="69">
        <v>93701</v>
      </c>
      <c r="AZ36" s="69">
        <v>143819</v>
      </c>
      <c r="BA36" s="69">
        <v>360672</v>
      </c>
      <c r="BB36" s="69">
        <v>414275</v>
      </c>
      <c r="BC36" s="69">
        <v>631423</v>
      </c>
      <c r="BD36" s="69">
        <v>0</v>
      </c>
      <c r="BE36" s="69">
        <v>0</v>
      </c>
      <c r="BF36" s="69">
        <v>0</v>
      </c>
      <c r="BG36" s="69">
        <v>0</v>
      </c>
      <c r="BH36" s="69">
        <v>3640886</v>
      </c>
      <c r="BI36" s="69">
        <v>5552736</v>
      </c>
      <c r="BJ36" s="69">
        <v>32121088</v>
      </c>
      <c r="BK36" s="69">
        <v>215399</v>
      </c>
      <c r="BL36" s="69">
        <v>0</v>
      </c>
      <c r="BM36" s="69">
        <v>0</v>
      </c>
      <c r="BN36" s="69">
        <v>28170</v>
      </c>
      <c r="BO36" s="69">
        <v>243568</v>
      </c>
      <c r="BP36" s="69">
        <v>204961</v>
      </c>
      <c r="BQ36" s="69">
        <v>204961</v>
      </c>
      <c r="BU36" s="69">
        <v>866152</v>
      </c>
      <c r="BV36" s="69">
        <v>1790068</v>
      </c>
      <c r="BW36" s="69">
        <v>0</v>
      </c>
      <c r="BX36" s="69">
        <v>0</v>
      </c>
      <c r="BY36" s="69">
        <v>0</v>
      </c>
      <c r="BZ36" s="69">
        <v>0</v>
      </c>
      <c r="CA36" s="69">
        <v>0</v>
      </c>
      <c r="CB36" s="69">
        <v>0</v>
      </c>
      <c r="CC36" s="69">
        <v>0</v>
      </c>
      <c r="CD36" s="69">
        <v>0</v>
      </c>
      <c r="CE36" s="69">
        <v>30148</v>
      </c>
      <c r="CF36" s="69">
        <v>0</v>
      </c>
      <c r="CG36" s="69">
        <v>212762</v>
      </c>
      <c r="CH36" s="69">
        <v>-33227</v>
      </c>
      <c r="CI36" s="69">
        <v>0</v>
      </c>
      <c r="CJ36" s="69">
        <v>451889</v>
      </c>
      <c r="CK36" s="69">
        <v>0</v>
      </c>
      <c r="CL36" s="69">
        <v>0</v>
      </c>
      <c r="CM36" s="69">
        <v>0</v>
      </c>
      <c r="CN36" s="69">
        <v>0</v>
      </c>
      <c r="CO36" s="69">
        <v>0</v>
      </c>
    </row>
    <row r="37" spans="1:94" x14ac:dyDescent="0.25">
      <c r="A37" s="70">
        <v>201812</v>
      </c>
      <c r="B37" s="70">
        <v>7780</v>
      </c>
      <c r="C37" s="71" t="s">
        <v>1523</v>
      </c>
      <c r="D37" s="71" t="s">
        <v>1487</v>
      </c>
      <c r="E37" s="69">
        <v>202618</v>
      </c>
      <c r="F37" s="69">
        <v>17377</v>
      </c>
      <c r="G37" s="69">
        <v>185241</v>
      </c>
      <c r="H37" s="69">
        <v>3476</v>
      </c>
      <c r="I37" s="69">
        <v>123024</v>
      </c>
      <c r="J37" s="69">
        <v>3509</v>
      </c>
      <c r="K37" s="69">
        <v>308232</v>
      </c>
      <c r="L37" s="69">
        <v>69390</v>
      </c>
      <c r="M37" s="69">
        <v>1503</v>
      </c>
      <c r="N37" s="69">
        <v>191626</v>
      </c>
      <c r="O37" s="69">
        <v>3004</v>
      </c>
      <c r="P37" s="69">
        <v>127</v>
      </c>
      <c r="Q37" s="69">
        <v>19729</v>
      </c>
      <c r="S37" s="69">
        <v>164639</v>
      </c>
      <c r="T37" s="69">
        <v>22126</v>
      </c>
      <c r="U37" s="69">
        <v>142513</v>
      </c>
      <c r="V37" s="69">
        <v>142513</v>
      </c>
      <c r="X37" s="69">
        <v>142513</v>
      </c>
      <c r="Y37" s="69">
        <v>184107</v>
      </c>
      <c r="Z37" s="69">
        <v>795467</v>
      </c>
      <c r="AA37" s="69">
        <v>4359560</v>
      </c>
      <c r="AB37" s="69">
        <v>1016994</v>
      </c>
      <c r="AC37" s="69">
        <v>220498</v>
      </c>
      <c r="AF37" s="69">
        <v>48488</v>
      </c>
      <c r="AG37" s="69">
        <v>2961</v>
      </c>
      <c r="AH37" s="69">
        <v>45527</v>
      </c>
      <c r="AI37" s="69">
        <v>4094</v>
      </c>
      <c r="AJ37" s="69">
        <v>11865</v>
      </c>
      <c r="AK37" s="69">
        <v>1922</v>
      </c>
      <c r="AM37" s="69">
        <v>58815</v>
      </c>
      <c r="AN37" s="69">
        <v>1763</v>
      </c>
      <c r="AO37" s="69">
        <v>6703573</v>
      </c>
      <c r="AP37" s="69">
        <v>160750</v>
      </c>
      <c r="AQ37" s="69">
        <v>5457413</v>
      </c>
      <c r="AU37" s="69">
        <v>48832</v>
      </c>
      <c r="AV37" s="69">
        <v>442</v>
      </c>
      <c r="AW37" s="69">
        <v>5667437</v>
      </c>
      <c r="AX37" s="69">
        <v>9420</v>
      </c>
      <c r="AZ37" s="69">
        <v>9420</v>
      </c>
      <c r="BA37" s="69">
        <v>99976</v>
      </c>
      <c r="BB37" s="69">
        <v>192800</v>
      </c>
      <c r="BC37" s="69">
        <v>417</v>
      </c>
      <c r="BD37" s="69">
        <v>417</v>
      </c>
      <c r="BE37" s="69">
        <v>59680</v>
      </c>
      <c r="BG37" s="69">
        <v>59680</v>
      </c>
      <c r="BH37" s="69">
        <v>673843</v>
      </c>
      <c r="BI37" s="69">
        <v>926740</v>
      </c>
      <c r="BJ37" s="69">
        <v>6703573</v>
      </c>
      <c r="BK37" s="69">
        <v>327288</v>
      </c>
      <c r="BL37" s="69">
        <v>555950</v>
      </c>
      <c r="BM37" s="69">
        <v>126853</v>
      </c>
      <c r="BN37" s="69">
        <v>533233</v>
      </c>
      <c r="BO37" s="69">
        <v>1543324</v>
      </c>
      <c r="BQ37" s="69">
        <v>185344</v>
      </c>
      <c r="BR37" s="69">
        <v>10000</v>
      </c>
      <c r="BS37" s="69">
        <v>-200</v>
      </c>
      <c r="BT37" s="69">
        <v>-0.1</v>
      </c>
      <c r="CM37" s="69">
        <v>185344</v>
      </c>
    </row>
    <row r="38" spans="1:94" x14ac:dyDescent="0.25">
      <c r="A38" s="70">
        <v>201812</v>
      </c>
      <c r="B38" s="70">
        <v>9380</v>
      </c>
      <c r="C38" s="71" t="s">
        <v>1524</v>
      </c>
      <c r="D38" s="71" t="s">
        <v>1487</v>
      </c>
      <c r="E38" s="69">
        <v>1675953</v>
      </c>
      <c r="F38" s="69">
        <v>127690</v>
      </c>
      <c r="G38" s="69">
        <v>1548263</v>
      </c>
      <c r="H38" s="69">
        <v>54688</v>
      </c>
      <c r="I38" s="69">
        <v>1284886</v>
      </c>
      <c r="J38" s="69">
        <v>158119</v>
      </c>
      <c r="K38" s="69">
        <v>2729718</v>
      </c>
      <c r="L38" s="69">
        <v>214001</v>
      </c>
      <c r="M38" s="69">
        <v>201535</v>
      </c>
      <c r="N38" s="69">
        <v>1864543</v>
      </c>
      <c r="O38" s="69">
        <v>57283</v>
      </c>
      <c r="P38" s="69">
        <v>9309</v>
      </c>
      <c r="Q38" s="69">
        <v>172879</v>
      </c>
      <c r="R38" s="69">
        <v>50309</v>
      </c>
      <c r="S38" s="69">
        <v>1091548</v>
      </c>
      <c r="T38" s="69">
        <v>170743</v>
      </c>
      <c r="U38" s="69">
        <v>920805</v>
      </c>
      <c r="V38" s="69">
        <v>920805</v>
      </c>
      <c r="W38" s="69">
        <v>8177</v>
      </c>
      <c r="X38" s="69">
        <v>928982</v>
      </c>
      <c r="Y38" s="69">
        <v>1028880</v>
      </c>
      <c r="Z38" s="69">
        <v>1399785</v>
      </c>
      <c r="AA38" s="69">
        <v>44329828</v>
      </c>
      <c r="AB38" s="69">
        <v>16159566</v>
      </c>
      <c r="AC38" s="69">
        <v>1767534</v>
      </c>
      <c r="AD38" s="69">
        <v>316587</v>
      </c>
      <c r="AE38" s="69">
        <v>14771761</v>
      </c>
      <c r="AF38" s="69">
        <v>488671</v>
      </c>
      <c r="AG38" s="69">
        <v>70188</v>
      </c>
      <c r="AH38" s="69">
        <v>418483</v>
      </c>
      <c r="AI38" s="69">
        <v>126533</v>
      </c>
      <c r="AJ38" s="69">
        <v>132338</v>
      </c>
      <c r="AL38" s="69">
        <v>8593</v>
      </c>
      <c r="AM38" s="69">
        <v>1754154</v>
      </c>
      <c r="AN38" s="69">
        <v>121370</v>
      </c>
      <c r="AO38" s="69">
        <v>82916585</v>
      </c>
      <c r="AP38" s="69">
        <v>2465837</v>
      </c>
      <c r="AQ38" s="69">
        <v>50897438</v>
      </c>
      <c r="AR38" s="69">
        <v>14771761</v>
      </c>
      <c r="AS38" s="69">
        <v>1017528</v>
      </c>
      <c r="AT38" s="69">
        <v>0</v>
      </c>
      <c r="AU38" s="69">
        <v>2836986</v>
      </c>
      <c r="AV38" s="69">
        <v>20398</v>
      </c>
      <c r="AW38" s="69">
        <v>72009948</v>
      </c>
      <c r="AX38" s="69">
        <v>79687</v>
      </c>
      <c r="AY38" s="69">
        <v>80501</v>
      </c>
      <c r="AZ38" s="69">
        <v>333650</v>
      </c>
      <c r="BA38" s="69">
        <v>1332153</v>
      </c>
      <c r="BB38" s="69">
        <v>1230025</v>
      </c>
      <c r="BC38" s="69">
        <v>97054</v>
      </c>
      <c r="BD38" s="69">
        <v>97054</v>
      </c>
      <c r="BE38" s="69">
        <v>861241</v>
      </c>
      <c r="BF38" s="69">
        <v>0</v>
      </c>
      <c r="BG38" s="69">
        <v>861241</v>
      </c>
      <c r="BH38" s="69">
        <v>7052515</v>
      </c>
      <c r="BI38" s="69">
        <v>9240834</v>
      </c>
      <c r="BJ38" s="69">
        <v>82916585</v>
      </c>
      <c r="BK38" s="69">
        <v>4183506</v>
      </c>
      <c r="BL38" s="69">
        <v>5388117</v>
      </c>
      <c r="BM38" s="69">
        <v>1708465</v>
      </c>
      <c r="BN38" s="69">
        <v>812128</v>
      </c>
      <c r="BO38" s="69">
        <v>12092216</v>
      </c>
      <c r="BP38" s="69">
        <v>577864</v>
      </c>
      <c r="BQ38" s="69">
        <v>577864</v>
      </c>
      <c r="BR38" s="69">
        <v>37565</v>
      </c>
      <c r="BS38" s="69">
        <v>376</v>
      </c>
      <c r="BT38" s="69">
        <v>0.03</v>
      </c>
      <c r="BV38" s="69">
        <v>177861</v>
      </c>
      <c r="BZ38" s="69">
        <v>333124</v>
      </c>
      <c r="CE38" s="69">
        <v>173461</v>
      </c>
    </row>
    <row r="39" spans="1:94" x14ac:dyDescent="0.25">
      <c r="A39" s="70">
        <v>201812</v>
      </c>
      <c r="B39" s="70">
        <v>9312</v>
      </c>
      <c r="C39" s="71" t="s">
        <v>1525</v>
      </c>
      <c r="D39" s="71" t="s">
        <v>1487</v>
      </c>
      <c r="E39" s="69">
        <v>28546</v>
      </c>
      <c r="F39" s="69">
        <v>1151</v>
      </c>
      <c r="G39" s="69">
        <v>27395</v>
      </c>
      <c r="H39" s="69">
        <v>429</v>
      </c>
      <c r="I39" s="69">
        <v>17970</v>
      </c>
      <c r="J39" s="69">
        <v>504</v>
      </c>
      <c r="K39" s="69">
        <v>45290</v>
      </c>
      <c r="L39" s="69">
        <v>672</v>
      </c>
      <c r="M39" s="69">
        <v>0</v>
      </c>
      <c r="N39" s="69">
        <v>33181</v>
      </c>
      <c r="O39" s="69">
        <v>865</v>
      </c>
      <c r="P39" s="69">
        <v>7</v>
      </c>
      <c r="Q39" s="69">
        <v>885</v>
      </c>
      <c r="S39" s="69">
        <v>11024</v>
      </c>
      <c r="T39" s="69">
        <v>1979</v>
      </c>
      <c r="U39" s="69">
        <v>9044</v>
      </c>
      <c r="V39" s="69">
        <v>9044</v>
      </c>
      <c r="X39" s="69">
        <v>9044</v>
      </c>
      <c r="Y39" s="69">
        <v>55560</v>
      </c>
      <c r="Z39" s="69">
        <v>64148</v>
      </c>
      <c r="AA39" s="69">
        <v>474247</v>
      </c>
      <c r="AB39" s="69">
        <v>245227</v>
      </c>
      <c r="AC39" s="69">
        <v>37586</v>
      </c>
      <c r="AD39" s="69">
        <v>0</v>
      </c>
      <c r="AE39" s="69">
        <v>125588</v>
      </c>
      <c r="AF39" s="69">
        <v>7109</v>
      </c>
      <c r="AH39" s="69">
        <v>7109</v>
      </c>
      <c r="AI39" s="69">
        <v>1743</v>
      </c>
      <c r="AJ39" s="69">
        <v>611</v>
      </c>
      <c r="AK39" s="69">
        <v>523</v>
      </c>
      <c r="AM39" s="69">
        <v>7269</v>
      </c>
      <c r="AN39" s="69">
        <v>1930</v>
      </c>
      <c r="AO39" s="69">
        <v>1021808</v>
      </c>
      <c r="AP39" s="69">
        <v>0</v>
      </c>
      <c r="AQ39" s="69">
        <v>705643</v>
      </c>
      <c r="AR39" s="69">
        <v>125588</v>
      </c>
      <c r="AU39" s="69">
        <v>16022</v>
      </c>
      <c r="AV39" s="69">
        <v>101</v>
      </c>
      <c r="AW39" s="69">
        <v>847354</v>
      </c>
      <c r="AX39" s="69">
        <v>3318</v>
      </c>
      <c r="AY39" s="69">
        <v>11</v>
      </c>
      <c r="AZ39" s="69">
        <v>3330</v>
      </c>
      <c r="BB39" s="69">
        <v>72931</v>
      </c>
      <c r="BH39" s="69">
        <v>98193</v>
      </c>
      <c r="BI39" s="69">
        <v>171124</v>
      </c>
      <c r="BJ39" s="69">
        <v>1021808</v>
      </c>
      <c r="BK39" s="69">
        <v>65926</v>
      </c>
      <c r="BL39" s="69">
        <v>112630</v>
      </c>
      <c r="BM39" s="69">
        <v>68400</v>
      </c>
      <c r="BN39" s="69">
        <v>360</v>
      </c>
      <c r="BO39" s="69">
        <v>247316</v>
      </c>
      <c r="BX39" s="69">
        <v>266</v>
      </c>
    </row>
    <row r="40" spans="1:94" x14ac:dyDescent="0.25">
      <c r="A40" s="70">
        <v>201812</v>
      </c>
      <c r="B40" s="70">
        <v>9827</v>
      </c>
      <c r="C40" s="71" t="s">
        <v>1526</v>
      </c>
      <c r="D40" s="71" t="s">
        <v>1487</v>
      </c>
      <c r="E40" s="69">
        <v>43240</v>
      </c>
      <c r="F40" s="69">
        <v>1955</v>
      </c>
      <c r="G40" s="69">
        <v>41284</v>
      </c>
      <c r="H40" s="69">
        <v>391</v>
      </c>
      <c r="I40" s="69">
        <v>19514</v>
      </c>
      <c r="J40" s="69">
        <v>1081</v>
      </c>
      <c r="K40" s="69">
        <v>60108</v>
      </c>
      <c r="L40" s="69">
        <v>512</v>
      </c>
      <c r="M40" s="69">
        <v>198</v>
      </c>
      <c r="N40" s="69">
        <v>43914</v>
      </c>
      <c r="O40" s="69">
        <v>2412</v>
      </c>
      <c r="P40" s="69">
        <v>220</v>
      </c>
      <c r="Q40" s="69">
        <v>12830</v>
      </c>
      <c r="R40" s="69">
        <v>-482</v>
      </c>
      <c r="S40" s="69">
        <v>961</v>
      </c>
      <c r="T40" s="69">
        <v>-278</v>
      </c>
      <c r="U40" s="69">
        <v>1239</v>
      </c>
      <c r="V40" s="69">
        <v>1239</v>
      </c>
      <c r="X40" s="69">
        <v>1239</v>
      </c>
      <c r="Y40" s="69">
        <v>160396</v>
      </c>
      <c r="Z40" s="69">
        <v>109376</v>
      </c>
      <c r="AA40" s="69">
        <v>679710</v>
      </c>
      <c r="AB40" s="69">
        <v>402610</v>
      </c>
      <c r="AC40" s="69">
        <v>70994</v>
      </c>
      <c r="AD40" s="69">
        <v>518</v>
      </c>
      <c r="AE40" s="69">
        <v>113465</v>
      </c>
      <c r="AF40" s="69">
        <v>23025</v>
      </c>
      <c r="AG40" s="69">
        <v>2100</v>
      </c>
      <c r="AH40" s="69">
        <v>20925</v>
      </c>
      <c r="AI40" s="69">
        <v>1514</v>
      </c>
      <c r="AK40" s="69">
        <v>3628</v>
      </c>
      <c r="AL40" s="69">
        <v>216</v>
      </c>
      <c r="AM40" s="69">
        <v>10653</v>
      </c>
      <c r="AN40" s="69">
        <v>837</v>
      </c>
      <c r="AO40" s="69">
        <v>1577385</v>
      </c>
      <c r="AQ40" s="69">
        <v>1209765</v>
      </c>
      <c r="AR40" s="69">
        <v>113465</v>
      </c>
      <c r="AT40" s="69">
        <v>17</v>
      </c>
      <c r="AU40" s="69">
        <v>27060</v>
      </c>
      <c r="AV40" s="69">
        <v>153</v>
      </c>
      <c r="AW40" s="69">
        <v>1350460</v>
      </c>
      <c r="AX40" s="69">
        <v>229</v>
      </c>
      <c r="AY40" s="69">
        <v>3</v>
      </c>
      <c r="AZ40" s="69">
        <v>233</v>
      </c>
      <c r="BA40" s="69">
        <v>30000</v>
      </c>
      <c r="BB40" s="69">
        <v>58602</v>
      </c>
      <c r="BE40" s="69">
        <v>368</v>
      </c>
      <c r="BF40" s="69">
        <v>0</v>
      </c>
      <c r="BG40" s="69">
        <v>368</v>
      </c>
      <c r="BH40" s="69">
        <v>137723</v>
      </c>
      <c r="BI40" s="69">
        <v>196693</v>
      </c>
      <c r="BJ40" s="69">
        <v>1577385</v>
      </c>
      <c r="BK40" s="69">
        <v>9545</v>
      </c>
      <c r="BL40" s="69">
        <v>101612</v>
      </c>
      <c r="BM40" s="69">
        <v>3</v>
      </c>
      <c r="BN40" s="69">
        <v>57670</v>
      </c>
      <c r="BO40" s="69">
        <v>168830</v>
      </c>
      <c r="BX40" s="69">
        <v>443</v>
      </c>
    </row>
    <row r="41" spans="1:94" x14ac:dyDescent="0.25">
      <c r="A41" s="70">
        <v>201812</v>
      </c>
      <c r="B41" s="70">
        <v>9388</v>
      </c>
      <c r="C41" s="71" t="s">
        <v>1527</v>
      </c>
      <c r="D41" s="71" t="s">
        <v>1487</v>
      </c>
      <c r="E41" s="69">
        <v>56438</v>
      </c>
      <c r="F41" s="69">
        <v>4014</v>
      </c>
      <c r="G41" s="69">
        <v>52424</v>
      </c>
      <c r="H41" s="69">
        <v>711</v>
      </c>
      <c r="I41" s="69">
        <v>33456</v>
      </c>
      <c r="J41" s="69">
        <v>1002</v>
      </c>
      <c r="K41" s="69">
        <v>85589</v>
      </c>
      <c r="L41" s="69">
        <v>2207</v>
      </c>
      <c r="M41" s="69">
        <v>991</v>
      </c>
      <c r="N41" s="69">
        <v>66316</v>
      </c>
      <c r="O41" s="69">
        <v>3634</v>
      </c>
      <c r="P41" s="69">
        <v>682</v>
      </c>
      <c r="Q41" s="69">
        <v>-777</v>
      </c>
      <c r="S41" s="69">
        <v>18931</v>
      </c>
      <c r="T41" s="69">
        <v>3386</v>
      </c>
      <c r="U41" s="69">
        <v>15545</v>
      </c>
      <c r="V41" s="69">
        <v>15545</v>
      </c>
      <c r="X41" s="69">
        <v>15545</v>
      </c>
      <c r="Y41" s="69">
        <v>61877</v>
      </c>
      <c r="Z41" s="69">
        <v>100325</v>
      </c>
      <c r="AA41" s="69">
        <v>846892</v>
      </c>
      <c r="AB41" s="69">
        <v>581975</v>
      </c>
      <c r="AC41" s="69">
        <v>64839</v>
      </c>
      <c r="AE41" s="69">
        <v>257380</v>
      </c>
      <c r="AF41" s="69">
        <v>10575</v>
      </c>
      <c r="AH41" s="69">
        <v>10575</v>
      </c>
      <c r="AI41" s="69">
        <v>6810</v>
      </c>
      <c r="AJ41" s="69">
        <v>3307</v>
      </c>
      <c r="AK41" s="69">
        <v>826</v>
      </c>
      <c r="AL41" s="69">
        <v>1170</v>
      </c>
      <c r="AM41" s="69">
        <v>4389</v>
      </c>
      <c r="AN41" s="69">
        <v>3241</v>
      </c>
      <c r="AO41" s="69">
        <v>1964588</v>
      </c>
      <c r="AP41" s="69">
        <v>93</v>
      </c>
      <c r="AQ41" s="69">
        <v>1397953</v>
      </c>
      <c r="AR41" s="69">
        <v>257380</v>
      </c>
      <c r="AT41" s="69">
        <v>0</v>
      </c>
      <c r="AU41" s="69">
        <v>31587</v>
      </c>
      <c r="AV41" s="69">
        <v>3555</v>
      </c>
      <c r="AW41" s="69">
        <v>1690567</v>
      </c>
      <c r="AX41" s="69">
        <v>229</v>
      </c>
      <c r="AY41" s="69">
        <v>18</v>
      </c>
      <c r="AZ41" s="69">
        <v>447</v>
      </c>
      <c r="BA41" s="69">
        <v>36000</v>
      </c>
      <c r="BB41" s="69">
        <v>98146</v>
      </c>
      <c r="BE41" s="69">
        <v>15000</v>
      </c>
      <c r="BG41" s="69">
        <v>15000</v>
      </c>
      <c r="BH41" s="69">
        <v>124428</v>
      </c>
      <c r="BI41" s="69">
        <v>237574</v>
      </c>
      <c r="BJ41" s="69">
        <v>1964588</v>
      </c>
      <c r="BK41" s="69">
        <v>57453</v>
      </c>
      <c r="BL41" s="69">
        <v>174962</v>
      </c>
      <c r="BM41" s="69">
        <v>74803</v>
      </c>
      <c r="BN41" s="69">
        <v>40430</v>
      </c>
      <c r="BO41" s="69">
        <v>347647</v>
      </c>
      <c r="BP41" s="69">
        <v>48515</v>
      </c>
      <c r="BQ41" s="69">
        <v>48515</v>
      </c>
      <c r="BV41" s="69">
        <v>20895</v>
      </c>
      <c r="BX41" s="69">
        <v>89</v>
      </c>
      <c r="CD41" s="69">
        <v>200</v>
      </c>
    </row>
    <row r="42" spans="1:94" x14ac:dyDescent="0.25">
      <c r="A42" s="70">
        <v>201812</v>
      </c>
      <c r="B42" s="70">
        <v>9335</v>
      </c>
      <c r="C42" s="71" t="s">
        <v>1528</v>
      </c>
      <c r="D42" s="71" t="s">
        <v>1487</v>
      </c>
      <c r="E42" s="69">
        <v>662149</v>
      </c>
      <c r="F42" s="69">
        <v>42115</v>
      </c>
      <c r="G42" s="69">
        <v>620034</v>
      </c>
      <c r="H42" s="69">
        <v>10147</v>
      </c>
      <c r="I42" s="69">
        <v>413883</v>
      </c>
      <c r="J42" s="69">
        <v>17921</v>
      </c>
      <c r="K42" s="69">
        <v>1026143</v>
      </c>
      <c r="L42" s="69">
        <v>76093</v>
      </c>
      <c r="M42" s="69">
        <v>1407</v>
      </c>
      <c r="N42" s="69">
        <v>817193</v>
      </c>
      <c r="O42" s="69">
        <v>32459</v>
      </c>
      <c r="P42" s="69">
        <v>2625</v>
      </c>
      <c r="Q42" s="69">
        <v>2722</v>
      </c>
      <c r="R42" s="69">
        <v>34433</v>
      </c>
      <c r="S42" s="69">
        <v>283077</v>
      </c>
      <c r="T42" s="69">
        <v>52232</v>
      </c>
      <c r="U42" s="69">
        <v>230845</v>
      </c>
      <c r="V42" s="69">
        <v>230845</v>
      </c>
      <c r="W42" s="69">
        <v>0</v>
      </c>
      <c r="X42" s="69">
        <v>230845</v>
      </c>
      <c r="Y42" s="69">
        <v>487147</v>
      </c>
      <c r="Z42" s="69">
        <v>1033506</v>
      </c>
      <c r="AA42" s="69">
        <v>15821065</v>
      </c>
      <c r="AB42" s="69">
        <v>5644529</v>
      </c>
      <c r="AC42" s="69">
        <v>924204</v>
      </c>
      <c r="AD42" s="69">
        <v>341353</v>
      </c>
      <c r="AE42" s="69">
        <v>622208</v>
      </c>
      <c r="AF42" s="69">
        <v>92386</v>
      </c>
      <c r="AG42" s="69">
        <v>24501</v>
      </c>
      <c r="AH42" s="69">
        <v>67885</v>
      </c>
      <c r="AI42" s="69">
        <v>40302</v>
      </c>
      <c r="AJ42" s="69">
        <v>23375</v>
      </c>
      <c r="AK42" s="69">
        <v>0</v>
      </c>
      <c r="AL42" s="69">
        <v>1609</v>
      </c>
      <c r="AM42" s="69">
        <v>241085</v>
      </c>
      <c r="AN42" s="69">
        <v>104368</v>
      </c>
      <c r="AO42" s="69">
        <v>26422202</v>
      </c>
      <c r="AP42" s="69">
        <v>1107571</v>
      </c>
      <c r="AQ42" s="69">
        <v>19337701</v>
      </c>
      <c r="AR42" s="69">
        <v>622208</v>
      </c>
      <c r="AS42" s="69">
        <v>0</v>
      </c>
      <c r="AT42" s="69">
        <v>0</v>
      </c>
      <c r="AU42" s="69">
        <v>972475</v>
      </c>
      <c r="AV42" s="69">
        <v>8749</v>
      </c>
      <c r="AW42" s="69">
        <v>22048704</v>
      </c>
      <c r="AX42" s="69">
        <v>59243</v>
      </c>
      <c r="AY42" s="69">
        <v>21543</v>
      </c>
      <c r="AZ42" s="69">
        <v>110871</v>
      </c>
      <c r="BA42" s="69">
        <v>359037</v>
      </c>
      <c r="BB42" s="69">
        <v>1007353</v>
      </c>
      <c r="BC42" s="69">
        <v>862</v>
      </c>
      <c r="BD42" s="69">
        <v>862</v>
      </c>
      <c r="BE42" s="69">
        <v>344714</v>
      </c>
      <c r="BF42" s="69">
        <v>143833</v>
      </c>
      <c r="BG42" s="69">
        <v>200881</v>
      </c>
      <c r="BH42" s="69">
        <v>2550662</v>
      </c>
      <c r="BI42" s="69">
        <v>3903590</v>
      </c>
      <c r="BJ42" s="69">
        <v>26422202</v>
      </c>
      <c r="BK42" s="69">
        <v>1974167</v>
      </c>
      <c r="BL42" s="69">
        <v>2275920</v>
      </c>
      <c r="BM42" s="69">
        <v>0</v>
      </c>
      <c r="BN42" s="69">
        <v>2734191</v>
      </c>
      <c r="BO42" s="69">
        <v>6984278</v>
      </c>
      <c r="BP42" s="69">
        <v>607992</v>
      </c>
      <c r="BQ42" s="69">
        <v>1682289</v>
      </c>
      <c r="BR42" s="69">
        <v>0</v>
      </c>
      <c r="BS42" s="69">
        <v>0</v>
      </c>
      <c r="BT42" s="69">
        <v>0</v>
      </c>
      <c r="BU42" s="69">
        <v>0</v>
      </c>
      <c r="BV42" s="69">
        <v>100287</v>
      </c>
      <c r="BW42" s="69">
        <v>0</v>
      </c>
      <c r="BX42" s="69">
        <v>616314</v>
      </c>
      <c r="BY42" s="69">
        <v>0</v>
      </c>
      <c r="BZ42" s="69">
        <v>328463</v>
      </c>
      <c r="CA42" s="69">
        <v>0</v>
      </c>
      <c r="CB42" s="69">
        <v>0</v>
      </c>
      <c r="CC42" s="69">
        <v>0</v>
      </c>
      <c r="CD42" s="69">
        <v>7580</v>
      </c>
      <c r="CE42" s="69">
        <v>22504</v>
      </c>
      <c r="CF42" s="69">
        <v>0</v>
      </c>
      <c r="CG42" s="69">
        <v>0</v>
      </c>
      <c r="CH42" s="69">
        <v>0</v>
      </c>
      <c r="CI42" s="69">
        <v>0</v>
      </c>
      <c r="CJ42" s="69">
        <v>0</v>
      </c>
      <c r="CK42" s="69">
        <v>0</v>
      </c>
      <c r="CL42" s="69">
        <v>0</v>
      </c>
      <c r="CM42" s="69">
        <v>1074297</v>
      </c>
      <c r="CN42" s="69">
        <v>0</v>
      </c>
      <c r="CO42" s="69">
        <v>0</v>
      </c>
      <c r="CP42" s="69">
        <v>0</v>
      </c>
    </row>
    <row r="43" spans="1:94" x14ac:dyDescent="0.25">
      <c r="A43" s="70">
        <v>201812</v>
      </c>
      <c r="B43" s="70">
        <v>522</v>
      </c>
      <c r="C43" s="71" t="s">
        <v>1529</v>
      </c>
      <c r="D43" s="71" t="s">
        <v>1487</v>
      </c>
      <c r="E43" s="69">
        <v>582602</v>
      </c>
      <c r="F43" s="69">
        <v>65458</v>
      </c>
      <c r="G43" s="69">
        <v>517144</v>
      </c>
      <c r="H43" s="69">
        <v>24363</v>
      </c>
      <c r="I43" s="69">
        <v>458630</v>
      </c>
      <c r="J43" s="69">
        <v>18827</v>
      </c>
      <c r="K43" s="69">
        <v>981310</v>
      </c>
      <c r="L43" s="69">
        <v>27009</v>
      </c>
      <c r="M43" s="69">
        <v>5524</v>
      </c>
      <c r="N43" s="69">
        <v>745394</v>
      </c>
      <c r="O43" s="69">
        <v>43001</v>
      </c>
      <c r="P43" s="69">
        <v>12257</v>
      </c>
      <c r="Q43" s="69">
        <v>5030</v>
      </c>
      <c r="R43" s="69">
        <v>17749</v>
      </c>
      <c r="S43" s="69">
        <v>225910</v>
      </c>
      <c r="T43" s="69">
        <v>17671</v>
      </c>
      <c r="U43" s="69">
        <v>208239</v>
      </c>
      <c r="V43" s="69">
        <v>208237</v>
      </c>
      <c r="W43" s="69">
        <v>-304</v>
      </c>
      <c r="X43" s="69">
        <v>207933</v>
      </c>
      <c r="Y43" s="69">
        <v>412575</v>
      </c>
      <c r="Z43" s="69">
        <v>1402498</v>
      </c>
      <c r="AA43" s="69">
        <v>12239987</v>
      </c>
      <c r="AB43" s="69">
        <v>6620883</v>
      </c>
      <c r="AC43" s="69">
        <v>801307</v>
      </c>
      <c r="AD43" s="69">
        <v>352514</v>
      </c>
      <c r="AE43" s="69">
        <v>1313431</v>
      </c>
      <c r="AF43" s="69">
        <v>58082</v>
      </c>
      <c r="AG43" s="69">
        <v>7289</v>
      </c>
      <c r="AH43" s="69">
        <v>50793</v>
      </c>
      <c r="AI43" s="69">
        <v>48861</v>
      </c>
      <c r="AJ43" s="69">
        <v>2700</v>
      </c>
      <c r="AK43" s="69">
        <v>165626</v>
      </c>
      <c r="AM43" s="69">
        <v>172107</v>
      </c>
      <c r="AN43" s="69">
        <v>64209</v>
      </c>
      <c r="AO43" s="69">
        <v>23818185</v>
      </c>
      <c r="AP43" s="69">
        <v>423810</v>
      </c>
      <c r="AQ43" s="69">
        <v>18236325</v>
      </c>
      <c r="AR43" s="69">
        <v>1313431</v>
      </c>
      <c r="AU43" s="69">
        <v>228567</v>
      </c>
      <c r="AV43" s="69">
        <v>6632</v>
      </c>
      <c r="AW43" s="69">
        <v>20208765</v>
      </c>
      <c r="AX43" s="69">
        <v>61096</v>
      </c>
      <c r="AY43" s="69">
        <v>10512</v>
      </c>
      <c r="AZ43" s="69">
        <v>71608</v>
      </c>
      <c r="BA43" s="69">
        <v>454499</v>
      </c>
      <c r="BB43" s="69">
        <v>173750</v>
      </c>
      <c r="BC43" s="69">
        <v>2882</v>
      </c>
      <c r="BD43" s="69">
        <v>2882</v>
      </c>
      <c r="BE43" s="69">
        <v>947270</v>
      </c>
      <c r="BG43" s="69">
        <v>385892</v>
      </c>
      <c r="BH43" s="69">
        <v>1566168</v>
      </c>
      <c r="BI43" s="69">
        <v>3083313</v>
      </c>
      <c r="BJ43" s="69">
        <v>23818185</v>
      </c>
      <c r="BK43" s="69">
        <v>1268461</v>
      </c>
      <c r="BL43" s="69">
        <v>2402119</v>
      </c>
      <c r="BM43" s="69">
        <v>87343</v>
      </c>
      <c r="BN43" s="69">
        <v>1710681</v>
      </c>
      <c r="BO43" s="69">
        <v>5468604</v>
      </c>
      <c r="BR43" s="69">
        <v>9265</v>
      </c>
      <c r="BS43" s="69">
        <v>93</v>
      </c>
      <c r="BT43" s="69">
        <v>0.1</v>
      </c>
      <c r="BU43" s="69">
        <v>393243</v>
      </c>
      <c r="BV43" s="69">
        <v>125090</v>
      </c>
      <c r="BZ43" s="69">
        <v>38315</v>
      </c>
      <c r="CK43" s="69">
        <v>561378</v>
      </c>
    </row>
    <row r="44" spans="1:94" x14ac:dyDescent="0.25">
      <c r="A44" s="70">
        <v>201812</v>
      </c>
      <c r="B44" s="70">
        <v>9090</v>
      </c>
      <c r="C44" s="71" t="s">
        <v>1530</v>
      </c>
      <c r="D44" s="71" t="s">
        <v>1487</v>
      </c>
      <c r="E44" s="69">
        <v>185628</v>
      </c>
      <c r="F44" s="69">
        <v>7580</v>
      </c>
      <c r="G44" s="69">
        <v>178048</v>
      </c>
      <c r="H44" s="69">
        <v>4307</v>
      </c>
      <c r="I44" s="69">
        <v>125183</v>
      </c>
      <c r="J44" s="69">
        <v>2550</v>
      </c>
      <c r="K44" s="69">
        <v>304987</v>
      </c>
      <c r="L44" s="69">
        <v>10528</v>
      </c>
      <c r="M44" s="69">
        <v>2965</v>
      </c>
      <c r="N44" s="69">
        <v>215382</v>
      </c>
      <c r="O44" s="69">
        <v>10570</v>
      </c>
      <c r="P44" s="69">
        <v>475</v>
      </c>
      <c r="Q44" s="69">
        <v>-24122</v>
      </c>
      <c r="R44" s="69">
        <v>12407</v>
      </c>
      <c r="S44" s="69">
        <v>128582</v>
      </c>
      <c r="T44" s="69">
        <v>21571</v>
      </c>
      <c r="U44" s="69">
        <v>107011</v>
      </c>
      <c r="V44" s="69">
        <v>107011</v>
      </c>
      <c r="X44" s="69">
        <v>107011</v>
      </c>
      <c r="Y44" s="69">
        <v>168687</v>
      </c>
      <c r="Z44" s="69">
        <v>307326</v>
      </c>
      <c r="AA44" s="69">
        <v>4274151</v>
      </c>
      <c r="AB44" s="69">
        <v>2040535</v>
      </c>
      <c r="AC44" s="69">
        <v>408703</v>
      </c>
      <c r="AD44" s="69">
        <v>98622</v>
      </c>
      <c r="AE44" s="69">
        <v>1966199</v>
      </c>
      <c r="AF44" s="69">
        <v>104309</v>
      </c>
      <c r="AG44" s="69">
        <v>20246</v>
      </c>
      <c r="AH44" s="69">
        <v>84064</v>
      </c>
      <c r="AI44" s="69">
        <v>14995</v>
      </c>
      <c r="AJ44" s="69">
        <v>0</v>
      </c>
      <c r="AK44" s="69">
        <v>4292</v>
      </c>
      <c r="AM44" s="69">
        <v>24865</v>
      </c>
      <c r="AN44" s="69">
        <v>26532</v>
      </c>
      <c r="AO44" s="69">
        <v>9540301</v>
      </c>
      <c r="AP44" s="69">
        <v>0</v>
      </c>
      <c r="AQ44" s="69">
        <v>5790312</v>
      </c>
      <c r="AR44" s="69">
        <v>1966199</v>
      </c>
      <c r="AT44" s="69">
        <v>376</v>
      </c>
      <c r="AU44" s="69">
        <v>191964</v>
      </c>
      <c r="AV44" s="69">
        <v>7542</v>
      </c>
      <c r="AW44" s="69">
        <v>7956393</v>
      </c>
      <c r="AX44" s="69">
        <v>8750</v>
      </c>
      <c r="AY44" s="69">
        <v>10945</v>
      </c>
      <c r="AZ44" s="69">
        <v>24399</v>
      </c>
      <c r="BB44" s="69">
        <v>406755</v>
      </c>
      <c r="BE44" s="69">
        <v>59487</v>
      </c>
      <c r="BF44" s="69">
        <v>59487</v>
      </c>
      <c r="BH44" s="69">
        <v>1093267</v>
      </c>
      <c r="BI44" s="69">
        <v>1559509</v>
      </c>
      <c r="BJ44" s="69">
        <v>9540301</v>
      </c>
      <c r="BK44" s="69">
        <v>216049</v>
      </c>
      <c r="BL44" s="69">
        <v>731446</v>
      </c>
      <c r="BM44" s="69">
        <v>536638</v>
      </c>
      <c r="BN44" s="69">
        <v>309017</v>
      </c>
      <c r="BO44" s="69">
        <v>1793151</v>
      </c>
      <c r="BP44" s="69">
        <v>119500</v>
      </c>
      <c r="BQ44" s="69">
        <v>358102</v>
      </c>
      <c r="BV44" s="69">
        <v>9561</v>
      </c>
      <c r="BZ44" s="69">
        <v>91523</v>
      </c>
      <c r="CD44" s="69">
        <v>4704</v>
      </c>
      <c r="CM44" s="69">
        <v>238602</v>
      </c>
    </row>
    <row r="45" spans="1:94" x14ac:dyDescent="0.25">
      <c r="A45" s="70">
        <v>201812</v>
      </c>
      <c r="B45" s="70">
        <v>9070</v>
      </c>
      <c r="C45" s="71" t="s">
        <v>1531</v>
      </c>
      <c r="D45" s="71" t="s">
        <v>1487</v>
      </c>
      <c r="E45" s="69">
        <v>669516</v>
      </c>
      <c r="F45" s="69">
        <v>48263</v>
      </c>
      <c r="G45" s="69">
        <v>621253</v>
      </c>
      <c r="H45" s="69">
        <v>7126</v>
      </c>
      <c r="I45" s="69">
        <v>365559</v>
      </c>
      <c r="J45" s="69">
        <v>26881</v>
      </c>
      <c r="K45" s="69">
        <v>967058</v>
      </c>
      <c r="L45" s="69">
        <v>39674</v>
      </c>
      <c r="M45" s="69">
        <v>144231</v>
      </c>
      <c r="N45" s="69">
        <v>549708</v>
      </c>
      <c r="O45" s="69">
        <v>18161</v>
      </c>
      <c r="P45" s="69">
        <v>1452</v>
      </c>
      <c r="Q45" s="69">
        <v>166305</v>
      </c>
      <c r="R45" s="69">
        <v>18960</v>
      </c>
      <c r="S45" s="69">
        <v>434296</v>
      </c>
      <c r="T45" s="69">
        <v>80643</v>
      </c>
      <c r="U45" s="69">
        <v>353653</v>
      </c>
      <c r="V45" s="69">
        <v>353653</v>
      </c>
      <c r="X45" s="69">
        <v>353653</v>
      </c>
      <c r="Y45" s="69">
        <v>114997</v>
      </c>
      <c r="Z45" s="69">
        <v>761607</v>
      </c>
      <c r="AA45" s="69">
        <v>12751859</v>
      </c>
      <c r="AB45" s="69">
        <v>2057512</v>
      </c>
      <c r="AC45" s="69">
        <v>1066836</v>
      </c>
      <c r="AD45" s="69">
        <v>17933</v>
      </c>
      <c r="AE45" s="69">
        <v>3022447</v>
      </c>
      <c r="AF45" s="69">
        <v>320540</v>
      </c>
      <c r="AG45" s="69">
        <v>168468</v>
      </c>
      <c r="AH45" s="69">
        <v>152073</v>
      </c>
      <c r="AI45" s="69">
        <v>33393</v>
      </c>
      <c r="AJ45" s="69">
        <v>17896</v>
      </c>
      <c r="AK45" s="69">
        <v>4793</v>
      </c>
      <c r="AL45" s="69">
        <v>42782</v>
      </c>
      <c r="AM45" s="69">
        <v>138568</v>
      </c>
      <c r="AN45" s="69">
        <v>62183</v>
      </c>
      <c r="AO45" s="69">
        <v>20620653</v>
      </c>
      <c r="AP45" s="69">
        <v>42849</v>
      </c>
      <c r="AQ45" s="69">
        <v>13428793</v>
      </c>
      <c r="AR45" s="69">
        <v>3022447</v>
      </c>
      <c r="AT45" s="69">
        <v>0</v>
      </c>
      <c r="AU45" s="69">
        <v>402716</v>
      </c>
      <c r="AV45" s="69">
        <v>12081</v>
      </c>
      <c r="AW45" s="69">
        <v>16908886</v>
      </c>
      <c r="AX45" s="69">
        <v>25435</v>
      </c>
      <c r="AY45" s="69">
        <v>15335</v>
      </c>
      <c r="AZ45" s="69">
        <v>52024</v>
      </c>
      <c r="BA45" s="69">
        <v>373381</v>
      </c>
      <c r="BB45" s="69">
        <v>1521107</v>
      </c>
      <c r="BC45" s="69">
        <v>2650</v>
      </c>
      <c r="BD45" s="69">
        <v>2650</v>
      </c>
      <c r="BE45" s="69">
        <v>281344</v>
      </c>
      <c r="BF45" s="69">
        <v>57498</v>
      </c>
      <c r="BG45" s="69">
        <v>223846</v>
      </c>
      <c r="BH45" s="69">
        <v>1481260</v>
      </c>
      <c r="BI45" s="69">
        <v>3286361</v>
      </c>
      <c r="BJ45" s="69">
        <v>20620653</v>
      </c>
      <c r="BK45" s="69">
        <v>1049626</v>
      </c>
      <c r="BL45" s="69">
        <v>2799054</v>
      </c>
      <c r="BM45" s="69">
        <v>1281957</v>
      </c>
      <c r="BN45" s="69">
        <v>948261</v>
      </c>
      <c r="BO45" s="69">
        <v>6078898</v>
      </c>
      <c r="BV45" s="69">
        <v>44338</v>
      </c>
      <c r="BX45" s="69">
        <v>16264</v>
      </c>
      <c r="BZ45" s="69">
        <v>146704</v>
      </c>
      <c r="CD45" s="69">
        <v>11254</v>
      </c>
    </row>
    <row r="46" spans="1:94" x14ac:dyDescent="0.25">
      <c r="A46" s="70">
        <v>201812</v>
      </c>
      <c r="B46" s="70">
        <v>9682</v>
      </c>
      <c r="C46" s="71" t="s">
        <v>1532</v>
      </c>
      <c r="D46" s="71" t="s">
        <v>1487</v>
      </c>
      <c r="E46" s="69">
        <v>49933</v>
      </c>
      <c r="F46" s="69">
        <v>1695</v>
      </c>
      <c r="G46" s="69">
        <v>48238</v>
      </c>
      <c r="H46" s="69">
        <v>516</v>
      </c>
      <c r="I46" s="69">
        <v>23323</v>
      </c>
      <c r="J46" s="69">
        <v>1632</v>
      </c>
      <c r="K46" s="69">
        <v>70444</v>
      </c>
      <c r="L46" s="69">
        <v>-4673</v>
      </c>
      <c r="M46" s="69">
        <v>0</v>
      </c>
      <c r="N46" s="69">
        <v>48310</v>
      </c>
      <c r="O46" s="69">
        <v>757</v>
      </c>
      <c r="P46" s="69">
        <v>15</v>
      </c>
      <c r="Q46" s="69">
        <v>-4849</v>
      </c>
      <c r="S46" s="69">
        <v>21539</v>
      </c>
      <c r="T46" s="69">
        <v>3956</v>
      </c>
      <c r="U46" s="69">
        <v>17583</v>
      </c>
      <c r="V46" s="69">
        <v>17583</v>
      </c>
      <c r="X46" s="69">
        <v>17583</v>
      </c>
      <c r="Y46" s="69">
        <v>49362</v>
      </c>
      <c r="Z46" s="69">
        <v>72021</v>
      </c>
      <c r="AA46" s="69">
        <v>684054</v>
      </c>
      <c r="AB46" s="69">
        <v>1064663</v>
      </c>
      <c r="AC46" s="69">
        <v>58145</v>
      </c>
      <c r="AE46" s="69">
        <v>236877</v>
      </c>
      <c r="AF46" s="69">
        <v>12385</v>
      </c>
      <c r="AH46" s="69">
        <v>12385</v>
      </c>
      <c r="AI46" s="69">
        <v>995</v>
      </c>
      <c r="AJ46" s="69">
        <v>2945</v>
      </c>
      <c r="AK46" s="69">
        <v>813</v>
      </c>
      <c r="AM46" s="69">
        <v>9598</v>
      </c>
      <c r="AN46" s="69">
        <v>3300</v>
      </c>
      <c r="AO46" s="69">
        <v>2200158</v>
      </c>
      <c r="AP46" s="69">
        <v>313</v>
      </c>
      <c r="AQ46" s="69">
        <v>1634476</v>
      </c>
      <c r="AR46" s="69">
        <v>236877</v>
      </c>
      <c r="AU46" s="69">
        <v>31017</v>
      </c>
      <c r="AV46" s="69">
        <v>307</v>
      </c>
      <c r="AW46" s="69">
        <v>1902990</v>
      </c>
      <c r="AX46" s="69">
        <v>267</v>
      </c>
      <c r="AY46" s="69">
        <v>475</v>
      </c>
      <c r="AZ46" s="69">
        <v>742</v>
      </c>
      <c r="BC46" s="69">
        <v>2322</v>
      </c>
      <c r="BD46" s="69">
        <v>2322</v>
      </c>
      <c r="BH46" s="69">
        <v>294105</v>
      </c>
      <c r="BI46" s="69">
        <v>296426</v>
      </c>
      <c r="BJ46" s="69">
        <v>2200158</v>
      </c>
      <c r="BK46" s="69">
        <v>92374</v>
      </c>
      <c r="BL46" s="69">
        <v>115064</v>
      </c>
      <c r="BM46" s="69">
        <v>37760</v>
      </c>
      <c r="BN46" s="69">
        <v>10494</v>
      </c>
      <c r="BO46" s="69">
        <v>255692</v>
      </c>
      <c r="BP46" s="69">
        <v>32591</v>
      </c>
      <c r="BQ46" s="69">
        <v>32591</v>
      </c>
      <c r="BX46" s="69">
        <v>5000</v>
      </c>
    </row>
    <row r="47" spans="1:94" x14ac:dyDescent="0.25">
      <c r="A47" s="70">
        <v>201812</v>
      </c>
      <c r="B47" s="70">
        <v>8079</v>
      </c>
      <c r="C47" s="71" t="s">
        <v>1533</v>
      </c>
      <c r="D47" s="71" t="s">
        <v>1487</v>
      </c>
      <c r="E47" s="69">
        <v>1987941</v>
      </c>
      <c r="F47" s="69">
        <v>120857</v>
      </c>
      <c r="G47" s="69">
        <v>1867084</v>
      </c>
      <c r="H47" s="69">
        <v>26993</v>
      </c>
      <c r="I47" s="69">
        <v>1986850</v>
      </c>
      <c r="J47" s="69">
        <v>241533</v>
      </c>
      <c r="K47" s="69">
        <v>3639394</v>
      </c>
      <c r="L47" s="69">
        <v>286399</v>
      </c>
      <c r="M47" s="69">
        <v>19442</v>
      </c>
      <c r="N47" s="69">
        <v>2610604</v>
      </c>
      <c r="O47" s="69">
        <v>93494</v>
      </c>
      <c r="P47" s="69">
        <v>17297</v>
      </c>
      <c r="Q47" s="69">
        <v>-114130</v>
      </c>
      <c r="R47" s="69">
        <v>21951</v>
      </c>
      <c r="S47" s="69">
        <v>1359921</v>
      </c>
      <c r="T47" s="69">
        <v>241494</v>
      </c>
      <c r="U47" s="69">
        <v>1118427</v>
      </c>
      <c r="V47" s="69">
        <v>1118429</v>
      </c>
      <c r="X47" s="69">
        <v>1118429</v>
      </c>
      <c r="Y47" s="69">
        <v>2073162</v>
      </c>
      <c r="Z47" s="69">
        <v>13693733</v>
      </c>
      <c r="AA47" s="69">
        <v>61184406</v>
      </c>
      <c r="AB47" s="69">
        <v>29667449</v>
      </c>
      <c r="AC47" s="69">
        <v>2195839</v>
      </c>
      <c r="AD47" s="69">
        <v>2407714</v>
      </c>
      <c r="AE47" s="69">
        <v>16220426</v>
      </c>
      <c r="AF47" s="69">
        <v>856012</v>
      </c>
      <c r="AH47" s="69">
        <v>856012</v>
      </c>
      <c r="AI47" s="69">
        <v>74980</v>
      </c>
      <c r="AJ47" s="69">
        <v>216224</v>
      </c>
      <c r="AK47" s="69">
        <v>11771</v>
      </c>
      <c r="AL47" s="69">
        <v>723</v>
      </c>
      <c r="AM47" s="69">
        <v>7273267</v>
      </c>
      <c r="AN47" s="69">
        <v>71762</v>
      </c>
      <c r="AO47" s="69">
        <v>142868506</v>
      </c>
      <c r="AP47" s="69">
        <v>5573791</v>
      </c>
      <c r="AQ47" s="69">
        <v>88410130</v>
      </c>
      <c r="AR47" s="69">
        <v>16220426</v>
      </c>
      <c r="AU47" s="69">
        <v>14926630</v>
      </c>
      <c r="AV47" s="69">
        <v>1880</v>
      </c>
      <c r="AW47" s="69">
        <v>128839334</v>
      </c>
      <c r="AX47" s="69">
        <v>171605</v>
      </c>
      <c r="AY47" s="69">
        <v>45387</v>
      </c>
      <c r="AZ47" s="69">
        <v>486890</v>
      </c>
      <c r="BA47" s="69">
        <v>1860651</v>
      </c>
      <c r="BB47" s="69">
        <v>676710</v>
      </c>
      <c r="BC47" s="69">
        <v>103664</v>
      </c>
      <c r="BD47" s="69">
        <v>103664</v>
      </c>
      <c r="BE47" s="69">
        <v>1188829</v>
      </c>
      <c r="BG47" s="69">
        <v>763462</v>
      </c>
      <c r="BH47" s="69">
        <v>9712428</v>
      </c>
      <c r="BI47" s="69">
        <v>11681631</v>
      </c>
      <c r="BJ47" s="69">
        <v>142868506</v>
      </c>
      <c r="BK47" s="69">
        <v>3932817</v>
      </c>
      <c r="BL47" s="69">
        <v>4950724</v>
      </c>
      <c r="BM47" s="69">
        <v>3251663</v>
      </c>
      <c r="BN47" s="69">
        <v>1745463</v>
      </c>
      <c r="BO47" s="69">
        <v>13880667</v>
      </c>
      <c r="BP47" s="69">
        <v>183825</v>
      </c>
      <c r="BQ47" s="69">
        <v>1486551</v>
      </c>
      <c r="BR47" s="69">
        <v>666206</v>
      </c>
      <c r="BS47" s="69">
        <v>66620</v>
      </c>
      <c r="BT47" s="69">
        <v>9.8000000000000007</v>
      </c>
      <c r="BV47" s="69">
        <v>259354</v>
      </c>
      <c r="BX47" s="69">
        <v>6510070</v>
      </c>
      <c r="BZ47" s="69">
        <v>151614</v>
      </c>
      <c r="CB47" s="69">
        <v>3706477</v>
      </c>
      <c r="CD47" s="69">
        <v>2829</v>
      </c>
      <c r="CE47" s="69">
        <v>267069</v>
      </c>
      <c r="CK47" s="69">
        <v>425367</v>
      </c>
      <c r="CM47" s="69">
        <v>1302726</v>
      </c>
    </row>
    <row r="48" spans="1:94" x14ac:dyDescent="0.25">
      <c r="A48" s="70">
        <v>201812</v>
      </c>
      <c r="B48" s="70">
        <v>6880</v>
      </c>
      <c r="C48" s="71" t="s">
        <v>1534</v>
      </c>
      <c r="D48" s="71" t="s">
        <v>1487</v>
      </c>
      <c r="E48" s="69">
        <v>81730</v>
      </c>
      <c r="F48" s="69">
        <v>5728</v>
      </c>
      <c r="G48" s="69">
        <v>76002</v>
      </c>
      <c r="H48" s="69">
        <v>1200</v>
      </c>
      <c r="I48" s="69">
        <v>51495</v>
      </c>
      <c r="J48" s="69">
        <v>1431</v>
      </c>
      <c r="K48" s="69">
        <v>127266</v>
      </c>
      <c r="L48" s="69">
        <v>5728</v>
      </c>
      <c r="M48" s="69">
        <v>1551</v>
      </c>
      <c r="N48" s="69">
        <v>87904</v>
      </c>
      <c r="O48" s="69">
        <v>1903</v>
      </c>
      <c r="P48" s="69">
        <v>1212</v>
      </c>
      <c r="Q48" s="69">
        <v>4826</v>
      </c>
      <c r="R48" s="69">
        <v>6502</v>
      </c>
      <c r="S48" s="69">
        <v>45203</v>
      </c>
      <c r="T48" s="69">
        <v>2345</v>
      </c>
      <c r="U48" s="69">
        <v>42858</v>
      </c>
      <c r="X48" s="69">
        <v>0</v>
      </c>
      <c r="Y48" s="69">
        <v>71289</v>
      </c>
      <c r="Z48" s="69">
        <v>249459</v>
      </c>
      <c r="AA48" s="69">
        <v>1723917</v>
      </c>
      <c r="AB48" s="69">
        <v>192990</v>
      </c>
      <c r="AC48" s="69">
        <v>44178</v>
      </c>
      <c r="AD48" s="69">
        <v>9075</v>
      </c>
      <c r="AE48" s="69">
        <v>528888</v>
      </c>
      <c r="AF48" s="69">
        <v>23405</v>
      </c>
      <c r="AG48" s="69">
        <v>592</v>
      </c>
      <c r="AH48" s="69">
        <v>22813</v>
      </c>
      <c r="AI48" s="69">
        <v>1357</v>
      </c>
      <c r="AJ48" s="69">
        <v>3274</v>
      </c>
      <c r="AK48" s="69">
        <v>24689</v>
      </c>
      <c r="AL48" s="69">
        <v>33334</v>
      </c>
      <c r="AM48" s="69">
        <v>60326</v>
      </c>
      <c r="AN48" s="69">
        <v>1914</v>
      </c>
      <c r="AO48" s="69">
        <v>2968095</v>
      </c>
      <c r="AP48" s="69">
        <v>40434</v>
      </c>
      <c r="AQ48" s="69">
        <v>1975455</v>
      </c>
      <c r="AR48" s="69">
        <v>528888</v>
      </c>
      <c r="AT48" s="69">
        <v>0</v>
      </c>
      <c r="AU48" s="69">
        <v>23492</v>
      </c>
      <c r="AV48" s="69">
        <v>1193</v>
      </c>
      <c r="AW48" s="69">
        <v>2569461</v>
      </c>
      <c r="AX48" s="69">
        <v>2758</v>
      </c>
      <c r="AY48" s="69">
        <v>981</v>
      </c>
      <c r="AZ48" s="69">
        <v>7381</v>
      </c>
      <c r="BA48" s="69">
        <v>36930</v>
      </c>
      <c r="BB48" s="69">
        <v>56000</v>
      </c>
      <c r="BC48" s="69">
        <v>-279</v>
      </c>
      <c r="BD48" s="69">
        <v>476</v>
      </c>
      <c r="BE48" s="69">
        <v>69060</v>
      </c>
      <c r="BF48" s="69">
        <v>4060</v>
      </c>
      <c r="BG48" s="69">
        <v>65000</v>
      </c>
      <c r="BH48" s="69">
        <v>229542</v>
      </c>
      <c r="BI48" s="69">
        <v>354323</v>
      </c>
      <c r="BJ48" s="69">
        <v>2968095</v>
      </c>
      <c r="BK48" s="69">
        <v>250048</v>
      </c>
      <c r="BL48" s="69">
        <v>381665</v>
      </c>
      <c r="BM48" s="69">
        <v>6142</v>
      </c>
      <c r="BN48" s="69">
        <v>125245</v>
      </c>
      <c r="BO48" s="69">
        <v>763100</v>
      </c>
      <c r="BP48" s="69">
        <v>520</v>
      </c>
      <c r="BQ48" s="69">
        <v>520</v>
      </c>
      <c r="CD48" s="69">
        <v>3642</v>
      </c>
      <c r="CJ48" s="69">
        <v>-755</v>
      </c>
    </row>
    <row r="49" spans="1:91" x14ac:dyDescent="0.25">
      <c r="A49" s="70">
        <v>201812</v>
      </c>
      <c r="B49" s="70">
        <v>7730</v>
      </c>
      <c r="C49" s="71" t="s">
        <v>1535</v>
      </c>
      <c r="D49" s="71" t="s">
        <v>1487</v>
      </c>
      <c r="E49" s="69">
        <v>610538</v>
      </c>
      <c r="F49" s="69">
        <v>62534</v>
      </c>
      <c r="G49" s="69">
        <v>548004</v>
      </c>
      <c r="H49" s="69">
        <v>11939</v>
      </c>
      <c r="I49" s="69">
        <v>324635</v>
      </c>
      <c r="J49" s="69">
        <v>27935</v>
      </c>
      <c r="K49" s="69">
        <v>856644</v>
      </c>
      <c r="L49" s="69">
        <v>34624</v>
      </c>
      <c r="M49" s="69">
        <v>17181</v>
      </c>
      <c r="N49" s="69">
        <v>470129</v>
      </c>
      <c r="O49" s="69">
        <v>8178</v>
      </c>
      <c r="P49" s="69">
        <v>2021</v>
      </c>
      <c r="Q49" s="69">
        <v>185862</v>
      </c>
      <c r="S49" s="69">
        <v>242258</v>
      </c>
      <c r="T49" s="69">
        <v>-53896</v>
      </c>
      <c r="U49" s="69">
        <v>296154</v>
      </c>
      <c r="V49" s="69">
        <v>296154</v>
      </c>
      <c r="W49" s="69">
        <v>2710</v>
      </c>
      <c r="X49" s="69">
        <v>298863</v>
      </c>
      <c r="Y49" s="69">
        <v>386781</v>
      </c>
      <c r="Z49" s="69">
        <v>580779</v>
      </c>
      <c r="AA49" s="69">
        <v>10797340</v>
      </c>
      <c r="AB49" s="69">
        <v>3533714</v>
      </c>
      <c r="AC49" s="69">
        <v>441928</v>
      </c>
      <c r="AE49" s="69">
        <v>4681410</v>
      </c>
      <c r="AF49" s="69">
        <v>310806</v>
      </c>
      <c r="AG49" s="69">
        <v>425</v>
      </c>
      <c r="AH49" s="69">
        <v>310381</v>
      </c>
      <c r="AI49" s="69">
        <v>5910</v>
      </c>
      <c r="AJ49" s="69">
        <v>1094</v>
      </c>
      <c r="AK49" s="69">
        <v>75000</v>
      </c>
      <c r="AM49" s="69">
        <v>367203</v>
      </c>
      <c r="AN49" s="69">
        <v>15780</v>
      </c>
      <c r="AO49" s="69">
        <v>21198212</v>
      </c>
      <c r="AP49" s="69">
        <v>28956</v>
      </c>
      <c r="AQ49" s="69">
        <v>12901985</v>
      </c>
      <c r="AR49" s="69">
        <v>4681410</v>
      </c>
      <c r="AU49" s="69">
        <v>529524</v>
      </c>
      <c r="AV49" s="69">
        <v>37</v>
      </c>
      <c r="AW49" s="69">
        <v>18141912</v>
      </c>
      <c r="AX49" s="69">
        <v>32814</v>
      </c>
      <c r="AY49" s="69">
        <v>46604</v>
      </c>
      <c r="AZ49" s="69">
        <v>94896</v>
      </c>
      <c r="BA49" s="69">
        <v>372581</v>
      </c>
      <c r="BB49" s="69">
        <v>895982</v>
      </c>
      <c r="BC49" s="69">
        <v>64563</v>
      </c>
      <c r="BD49" s="69">
        <v>64563</v>
      </c>
      <c r="BE49" s="69">
        <v>781600</v>
      </c>
      <c r="BG49" s="69">
        <v>230000</v>
      </c>
      <c r="BH49" s="69">
        <v>846678</v>
      </c>
      <c r="BI49" s="69">
        <v>2588823</v>
      </c>
      <c r="BJ49" s="69">
        <v>21198212</v>
      </c>
      <c r="BK49" s="69">
        <v>515516</v>
      </c>
      <c r="BL49" s="69">
        <v>2036019</v>
      </c>
      <c r="BN49" s="69">
        <v>935096</v>
      </c>
      <c r="BO49" s="69">
        <v>3486631</v>
      </c>
      <c r="BP49" s="69">
        <v>39573</v>
      </c>
      <c r="BQ49" s="69">
        <v>53862</v>
      </c>
      <c r="BR49" s="69">
        <v>1730</v>
      </c>
      <c r="BS49" s="69">
        <v>173</v>
      </c>
      <c r="BT49" s="69">
        <v>0.02</v>
      </c>
      <c r="BV49" s="69">
        <v>466</v>
      </c>
      <c r="CD49" s="69">
        <v>15479</v>
      </c>
      <c r="CK49" s="69">
        <v>551600</v>
      </c>
      <c r="CM49" s="69">
        <v>14289</v>
      </c>
    </row>
    <row r="50" spans="1:91" x14ac:dyDescent="0.25">
      <c r="A50" s="70"/>
      <c r="B50" s="70"/>
      <c r="C50" s="71"/>
      <c r="D50" s="71"/>
    </row>
    <row r="51" spans="1:91" x14ac:dyDescent="0.25">
      <c r="A51" s="70"/>
      <c r="B51" s="70"/>
      <c r="C51" s="71"/>
      <c r="D51" s="71"/>
    </row>
    <row r="52" spans="1:91" x14ac:dyDescent="0.25">
      <c r="A52" s="70"/>
      <c r="B52" s="70"/>
      <c r="C52" s="71"/>
      <c r="D52" s="71"/>
    </row>
    <row r="53" spans="1:91" x14ac:dyDescent="0.25">
      <c r="A53" s="70"/>
      <c r="B53" s="70"/>
      <c r="C53" s="71"/>
      <c r="D53" s="71"/>
    </row>
    <row r="54" spans="1:91" x14ac:dyDescent="0.25">
      <c r="A54" s="70"/>
      <c r="B54" s="70"/>
      <c r="C54" s="71"/>
      <c r="D54" s="71"/>
    </row>
  </sheetData>
  <sheetProtection password="BF77" sheet="1" objects="1" scenarios="1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9"/>
  <sheetViews>
    <sheetView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style="5" bestFit="1" customWidth="1"/>
    <col min="2" max="2" width="6" style="5" bestFit="1" customWidth="1"/>
    <col min="3" max="3" width="45.28515625" style="5" bestFit="1" customWidth="1"/>
    <col min="4" max="4" width="16.7109375" style="5" bestFit="1" customWidth="1"/>
    <col min="5" max="7" width="17.42578125" style="69" bestFit="1" customWidth="1"/>
    <col min="8" max="8" width="13.85546875" style="69" bestFit="1" customWidth="1"/>
    <col min="9" max="9" width="17.42578125" style="69" bestFit="1" customWidth="1"/>
    <col min="10" max="10" width="16.42578125" style="69" bestFit="1" customWidth="1"/>
    <col min="11" max="11" width="17.42578125" style="69" bestFit="1" customWidth="1"/>
    <col min="12" max="12" width="16" style="69" bestFit="1" customWidth="1"/>
    <col min="13" max="13" width="15.28515625" style="69" bestFit="1" customWidth="1"/>
    <col min="14" max="14" width="17.42578125" style="69" bestFit="1" customWidth="1"/>
    <col min="15" max="15" width="16.42578125" style="69" bestFit="1" customWidth="1"/>
    <col min="16" max="16" width="12.7109375" style="69" bestFit="1" customWidth="1"/>
    <col min="17" max="18" width="16.28515625" style="69" bestFit="1" customWidth="1"/>
    <col min="19" max="19" width="17.42578125" style="69" bestFit="1" customWidth="1"/>
    <col min="20" max="20" width="16.28515625" style="69" bestFit="1" customWidth="1"/>
    <col min="21" max="23" width="17.42578125" style="69" bestFit="1" customWidth="1"/>
    <col min="24" max="24" width="19" style="69" bestFit="1" customWidth="1"/>
    <col min="25" max="25" width="17.42578125" style="69" bestFit="1" customWidth="1"/>
    <col min="26" max="26" width="16.42578125" style="69" bestFit="1" customWidth="1"/>
    <col min="27" max="28" width="17.42578125" style="69" bestFit="1" customWidth="1"/>
    <col min="29" max="30" width="17.5703125" style="69" bestFit="1" customWidth="1"/>
    <col min="31" max="32" width="16.42578125" style="69" bestFit="1" customWidth="1"/>
    <col min="33" max="33" width="16.5703125" style="69" bestFit="1" customWidth="1"/>
    <col min="34" max="34" width="16.42578125" style="69" bestFit="1" customWidth="1"/>
    <col min="35" max="35" width="15.42578125" style="69" bestFit="1" customWidth="1"/>
    <col min="36" max="36" width="16.7109375" style="69" bestFit="1" customWidth="1"/>
    <col min="37" max="37" width="16.42578125" style="69" bestFit="1" customWidth="1"/>
    <col min="38" max="39" width="19" style="69" bestFit="1" customWidth="1"/>
    <col min="40" max="41" width="17.42578125" style="69" bestFit="1" customWidth="1"/>
    <col min="42" max="42" width="17.140625" style="69" bestFit="1" customWidth="1"/>
    <col min="43" max="44" width="17.42578125" style="69" bestFit="1" customWidth="1"/>
    <col min="45" max="45" width="19" style="69" bestFit="1" customWidth="1"/>
    <col min="46" max="46" width="15.28515625" style="69" bestFit="1" customWidth="1"/>
    <col min="47" max="47" width="13.7109375" style="69" bestFit="1" customWidth="1"/>
    <col min="48" max="48" width="16.42578125" style="69" bestFit="1" customWidth="1"/>
    <col min="49" max="49" width="17.42578125" style="69" bestFit="1" customWidth="1"/>
    <col min="50" max="50" width="17.5703125" style="69" bestFit="1" customWidth="1"/>
    <col min="51" max="52" width="16.28515625" style="69" bestFit="1" customWidth="1"/>
    <col min="53" max="53" width="16.42578125" style="69" bestFit="1" customWidth="1"/>
    <col min="54" max="54" width="17.5703125" style="69" bestFit="1" customWidth="1"/>
    <col min="55" max="55" width="16.42578125" style="69" bestFit="1" customWidth="1"/>
    <col min="56" max="56" width="17.42578125" style="69" bestFit="1" customWidth="1"/>
    <col min="57" max="58" width="19" style="69" bestFit="1" customWidth="1"/>
    <col min="59" max="59" width="16.28515625" style="69" bestFit="1" customWidth="1"/>
    <col min="60" max="60" width="17.42578125" style="69" bestFit="1" customWidth="1"/>
    <col min="61" max="61" width="16.28515625" style="69" bestFit="1" customWidth="1"/>
    <col min="62" max="62" width="17.5703125" style="69" bestFit="1" customWidth="1"/>
    <col min="63" max="63" width="17.42578125" style="69" bestFit="1" customWidth="1"/>
    <col min="64" max="64" width="14" style="69" bestFit="1" customWidth="1"/>
    <col min="65" max="66" width="17.5703125" style="69" bestFit="1" customWidth="1"/>
    <col min="67" max="68" width="17.42578125" style="69" bestFit="1" customWidth="1"/>
    <col min="69" max="72" width="16.42578125" style="69" bestFit="1" customWidth="1"/>
    <col min="73" max="73" width="12.85546875" style="69" bestFit="1" customWidth="1"/>
    <col min="74" max="74" width="15.42578125" style="69" bestFit="1" customWidth="1"/>
    <col min="75" max="75" width="16.42578125" style="69" bestFit="1" customWidth="1"/>
    <col min="76" max="76" width="15.42578125" style="69" bestFit="1" customWidth="1"/>
    <col min="77" max="77" width="16.42578125" style="69" bestFit="1" customWidth="1"/>
    <col min="78" max="80" width="15.42578125" style="69" bestFit="1" customWidth="1"/>
    <col min="81" max="81" width="17.42578125" style="69" bestFit="1" customWidth="1"/>
    <col min="82" max="82" width="13.85546875" style="69" bestFit="1" customWidth="1"/>
    <col min="83" max="83" width="14.42578125" style="69" bestFit="1" customWidth="1"/>
    <col min="84" max="84" width="16.42578125" style="69" bestFit="1" customWidth="1"/>
    <col min="85" max="85" width="17.5703125" style="69" bestFit="1" customWidth="1"/>
    <col min="86" max="86" width="16.42578125" style="69" bestFit="1" customWidth="1"/>
    <col min="87" max="87" width="17.5703125" style="69" bestFit="1" customWidth="1"/>
    <col min="88" max="88" width="17.140625" style="69" bestFit="1" customWidth="1"/>
    <col min="89" max="90" width="16.42578125" style="69" bestFit="1" customWidth="1"/>
    <col min="91" max="91" width="12" style="69" bestFit="1" customWidth="1"/>
    <col min="92" max="94" width="9.140625" style="69"/>
    <col min="95" max="16384" width="9.140625" style="5"/>
  </cols>
  <sheetData>
    <row r="1" spans="1:94" x14ac:dyDescent="0.25">
      <c r="A1" s="5" t="s">
        <v>1483</v>
      </c>
      <c r="B1" s="5" t="s">
        <v>1484</v>
      </c>
      <c r="C1" s="5" t="s">
        <v>1485</v>
      </c>
      <c r="D1" s="5" t="s">
        <v>1486</v>
      </c>
      <c r="E1" s="69" t="s">
        <v>995</v>
      </c>
      <c r="F1" s="69" t="s">
        <v>996</v>
      </c>
      <c r="G1" s="69" t="s">
        <v>997</v>
      </c>
      <c r="H1" s="69" t="s">
        <v>998</v>
      </c>
      <c r="I1" s="69" t="s">
        <v>1000</v>
      </c>
      <c r="J1" s="69" t="s">
        <v>999</v>
      </c>
      <c r="K1" s="69" t="s">
        <v>1001</v>
      </c>
      <c r="L1" s="69" t="s">
        <v>1008</v>
      </c>
      <c r="M1" s="69" t="s">
        <v>1010</v>
      </c>
      <c r="N1" s="69" t="s">
        <v>1011</v>
      </c>
      <c r="O1" s="69" t="s">
        <v>1009</v>
      </c>
      <c r="P1" s="69" t="s">
        <v>1006</v>
      </c>
      <c r="Q1" s="69" t="s">
        <v>1005</v>
      </c>
      <c r="R1" s="69" t="s">
        <v>1003</v>
      </c>
      <c r="S1" s="69" t="s">
        <v>1004</v>
      </c>
      <c r="T1" s="69" t="s">
        <v>1007</v>
      </c>
      <c r="U1" s="69" t="s">
        <v>1012</v>
      </c>
      <c r="V1" s="69" t="s">
        <v>2169</v>
      </c>
      <c r="W1" s="69" t="s">
        <v>2170</v>
      </c>
      <c r="X1" s="69" t="s">
        <v>2171</v>
      </c>
      <c r="Y1" s="69" t="s">
        <v>1066</v>
      </c>
      <c r="Z1" s="69" t="s">
        <v>1067</v>
      </c>
      <c r="AA1" s="69" t="s">
        <v>1063</v>
      </c>
      <c r="AB1" s="69" t="s">
        <v>1065</v>
      </c>
      <c r="AC1" s="69" t="s">
        <v>1062</v>
      </c>
      <c r="AD1" s="69" t="s">
        <v>1057</v>
      </c>
      <c r="AE1" s="69" t="s">
        <v>1050</v>
      </c>
      <c r="AF1" s="69" t="s">
        <v>1055</v>
      </c>
      <c r="AG1" s="69" t="s">
        <v>1052</v>
      </c>
      <c r="AH1" s="69" t="s">
        <v>1053</v>
      </c>
      <c r="AI1" s="69" t="s">
        <v>1054</v>
      </c>
      <c r="AJ1" s="69" t="s">
        <v>1056</v>
      </c>
      <c r="AK1" s="69" t="s">
        <v>1059</v>
      </c>
      <c r="AL1" s="69" t="s">
        <v>1060</v>
      </c>
      <c r="AM1" s="69" t="s">
        <v>1047</v>
      </c>
      <c r="AN1" s="69" t="s">
        <v>1045</v>
      </c>
      <c r="AO1" s="69" t="s">
        <v>1044</v>
      </c>
      <c r="AP1" s="69" t="s">
        <v>1048</v>
      </c>
      <c r="AQ1" s="69" t="s">
        <v>1040</v>
      </c>
      <c r="AR1" s="69" t="s">
        <v>1049</v>
      </c>
      <c r="AS1" s="69" t="s">
        <v>1042</v>
      </c>
      <c r="AT1" s="69" t="s">
        <v>1041</v>
      </c>
      <c r="AU1" s="69" t="s">
        <v>1033</v>
      </c>
      <c r="AV1" s="69" t="s">
        <v>1030</v>
      </c>
      <c r="AW1" s="69" t="s">
        <v>1028</v>
      </c>
      <c r="AX1" s="69" t="s">
        <v>1038</v>
      </c>
      <c r="AY1" s="69" t="s">
        <v>1034</v>
      </c>
      <c r="AZ1" s="69" t="s">
        <v>1035</v>
      </c>
      <c r="BA1" s="69" t="s">
        <v>1031</v>
      </c>
      <c r="BB1" s="69" t="s">
        <v>1032</v>
      </c>
      <c r="BC1" s="69" t="s">
        <v>1017</v>
      </c>
      <c r="BD1" s="69" t="s">
        <v>1021</v>
      </c>
      <c r="BE1" s="69" t="s">
        <v>1015</v>
      </c>
      <c r="BF1" s="69" t="s">
        <v>1024</v>
      </c>
      <c r="BG1" s="69" t="s">
        <v>1026</v>
      </c>
      <c r="BH1" s="69" t="s">
        <v>1020</v>
      </c>
      <c r="BI1" s="69" t="s">
        <v>1014</v>
      </c>
      <c r="BJ1" s="69" t="s">
        <v>1013</v>
      </c>
      <c r="BK1" s="69" t="s">
        <v>1159</v>
      </c>
      <c r="BL1" s="69" t="s">
        <v>1160</v>
      </c>
      <c r="BM1" s="69" t="s">
        <v>1165</v>
      </c>
      <c r="BN1" s="69" t="s">
        <v>1163</v>
      </c>
      <c r="BO1" s="69" t="s">
        <v>1162</v>
      </c>
      <c r="BP1" s="69" t="s">
        <v>1166</v>
      </c>
      <c r="BQ1" s="69" t="s">
        <v>1167</v>
      </c>
      <c r="BR1" s="69" t="s">
        <v>1158</v>
      </c>
      <c r="BS1" s="69" t="s">
        <v>1155</v>
      </c>
      <c r="BT1" s="69" t="s">
        <v>1157</v>
      </c>
      <c r="BU1" s="69" t="s">
        <v>1023</v>
      </c>
      <c r="BV1" s="69" t="s">
        <v>1058</v>
      </c>
      <c r="BW1" s="69" t="s">
        <v>1068</v>
      </c>
      <c r="BX1" s="69" t="s">
        <v>1064</v>
      </c>
      <c r="BY1" s="69" t="s">
        <v>1061</v>
      </c>
      <c r="BZ1" s="69" t="s">
        <v>1051</v>
      </c>
      <c r="CA1" s="69" t="s">
        <v>1046</v>
      </c>
      <c r="CB1" s="69" t="s">
        <v>1043</v>
      </c>
      <c r="CC1" s="69" t="s">
        <v>1039</v>
      </c>
      <c r="CD1" s="69" t="s">
        <v>1036</v>
      </c>
      <c r="CE1" s="69" t="s">
        <v>1037</v>
      </c>
      <c r="CF1" s="69" t="s">
        <v>1029</v>
      </c>
      <c r="CG1" s="69" t="s">
        <v>1027</v>
      </c>
      <c r="CH1" s="69" t="s">
        <v>1022</v>
      </c>
      <c r="CI1" s="69" t="s">
        <v>1018</v>
      </c>
      <c r="CJ1" s="69" t="s">
        <v>1016</v>
      </c>
      <c r="CK1" s="69" t="s">
        <v>1025</v>
      </c>
      <c r="CL1" s="69" t="s">
        <v>1019</v>
      </c>
      <c r="CM1" s="69" t="s">
        <v>1161</v>
      </c>
      <c r="CN1" s="69" t="s">
        <v>1002</v>
      </c>
      <c r="CO1" s="69" t="s">
        <v>1164</v>
      </c>
      <c r="CP1" s="69" t="s">
        <v>1156</v>
      </c>
    </row>
    <row r="2" spans="1:94" x14ac:dyDescent="0.25">
      <c r="A2" s="70">
        <v>201812</v>
      </c>
      <c r="B2" s="70">
        <v>13290</v>
      </c>
      <c r="C2" s="71" t="s">
        <v>1537</v>
      </c>
      <c r="D2" s="71" t="s">
        <v>1487</v>
      </c>
      <c r="E2" s="69">
        <v>17816</v>
      </c>
      <c r="F2" s="69">
        <v>167</v>
      </c>
      <c r="G2" s="69">
        <v>17649</v>
      </c>
      <c r="H2" s="69">
        <v>51</v>
      </c>
      <c r="I2" s="69">
        <v>9518</v>
      </c>
      <c r="J2" s="69">
        <v>932</v>
      </c>
      <c r="K2" s="69">
        <v>26286</v>
      </c>
      <c r="L2" s="69">
        <v>-1261</v>
      </c>
      <c r="M2" s="69">
        <v>12</v>
      </c>
      <c r="N2" s="69">
        <v>22841</v>
      </c>
      <c r="O2" s="69">
        <v>332</v>
      </c>
      <c r="P2" s="69">
        <v>0</v>
      </c>
      <c r="Q2" s="69">
        <v>1179</v>
      </c>
      <c r="R2" s="69">
        <v>0</v>
      </c>
      <c r="S2" s="69">
        <v>686</v>
      </c>
      <c r="T2" s="69">
        <v>81</v>
      </c>
      <c r="U2" s="69">
        <v>605</v>
      </c>
      <c r="V2" s="69">
        <v>605</v>
      </c>
      <c r="X2" s="69">
        <v>605</v>
      </c>
      <c r="Y2" s="69">
        <v>70300</v>
      </c>
      <c r="Z2" s="69">
        <v>48977</v>
      </c>
      <c r="AA2" s="69">
        <v>287063</v>
      </c>
      <c r="AB2" s="69">
        <v>166647</v>
      </c>
      <c r="AC2" s="69">
        <v>6350</v>
      </c>
      <c r="AD2" s="69">
        <v>0</v>
      </c>
      <c r="AE2" s="69">
        <v>12109</v>
      </c>
      <c r="AF2" s="69">
        <v>0</v>
      </c>
      <c r="AG2" s="69">
        <v>0</v>
      </c>
      <c r="AH2" s="69">
        <v>0</v>
      </c>
      <c r="AI2" s="69">
        <v>3951</v>
      </c>
      <c r="AJ2" s="69">
        <v>1946</v>
      </c>
      <c r="AK2" s="69">
        <v>997</v>
      </c>
      <c r="AL2" s="69">
        <v>0</v>
      </c>
      <c r="AM2" s="69">
        <v>11807</v>
      </c>
      <c r="AN2" s="69">
        <v>557</v>
      </c>
      <c r="AO2" s="69">
        <v>610705</v>
      </c>
      <c r="AP2" s="69">
        <v>1748</v>
      </c>
      <c r="AQ2" s="69">
        <v>520095</v>
      </c>
      <c r="AR2" s="69">
        <v>12109</v>
      </c>
      <c r="AS2" s="69">
        <v>0</v>
      </c>
      <c r="AT2" s="69">
        <v>0</v>
      </c>
      <c r="AU2" s="69">
        <v>2769</v>
      </c>
      <c r="AV2" s="69">
        <v>0</v>
      </c>
      <c r="AW2" s="69">
        <v>536721</v>
      </c>
      <c r="AX2" s="69">
        <v>128</v>
      </c>
      <c r="AY2" s="69">
        <v>56</v>
      </c>
      <c r="AZ2" s="69">
        <v>184</v>
      </c>
      <c r="BB2" s="69">
        <v>26515</v>
      </c>
      <c r="BC2" s="69">
        <v>0</v>
      </c>
      <c r="BE2" s="69">
        <v>0</v>
      </c>
      <c r="BH2" s="69">
        <v>47285</v>
      </c>
      <c r="BI2" s="69">
        <v>73800</v>
      </c>
      <c r="BJ2" s="69">
        <v>610705</v>
      </c>
      <c r="BL2" s="69">
        <v>19793</v>
      </c>
      <c r="BN2" s="69">
        <v>62467</v>
      </c>
      <c r="BO2" s="69">
        <v>82260</v>
      </c>
      <c r="BV2" s="69">
        <v>0</v>
      </c>
      <c r="BW2" s="69">
        <v>0</v>
      </c>
      <c r="BX2" s="69">
        <v>0</v>
      </c>
      <c r="BY2" s="69">
        <v>0</v>
      </c>
      <c r="BZ2" s="69">
        <v>0</v>
      </c>
      <c r="CA2" s="69">
        <v>0</v>
      </c>
      <c r="CB2" s="69">
        <v>0</v>
      </c>
      <c r="CC2" s="69">
        <v>0</v>
      </c>
      <c r="CN2" s="69">
        <v>0</v>
      </c>
    </row>
    <row r="3" spans="1:94" x14ac:dyDescent="0.25">
      <c r="A3" s="70">
        <v>201812</v>
      </c>
      <c r="B3" s="70">
        <v>13220</v>
      </c>
      <c r="C3" s="71" t="s">
        <v>1538</v>
      </c>
      <c r="D3" s="71" t="s">
        <v>1487</v>
      </c>
      <c r="E3" s="69">
        <v>3550</v>
      </c>
      <c r="F3" s="69">
        <v>267</v>
      </c>
      <c r="G3" s="69">
        <v>3283</v>
      </c>
      <c r="I3" s="69">
        <v>818</v>
      </c>
      <c r="J3" s="69">
        <v>12</v>
      </c>
      <c r="K3" s="69">
        <v>4089</v>
      </c>
      <c r="L3" s="69">
        <v>-85</v>
      </c>
      <c r="M3" s="69">
        <v>1802</v>
      </c>
      <c r="N3" s="69">
        <v>3855</v>
      </c>
      <c r="O3" s="69">
        <v>154</v>
      </c>
      <c r="P3" s="69">
        <v>2</v>
      </c>
      <c r="Q3" s="69">
        <v>548</v>
      </c>
      <c r="S3" s="69">
        <v>1247</v>
      </c>
      <c r="T3" s="69">
        <v>272</v>
      </c>
      <c r="U3" s="69">
        <v>975</v>
      </c>
      <c r="V3" s="69">
        <v>975</v>
      </c>
      <c r="X3" s="69">
        <v>975</v>
      </c>
      <c r="Y3" s="69">
        <v>237</v>
      </c>
      <c r="Z3" s="69">
        <v>41545</v>
      </c>
      <c r="AA3" s="69">
        <v>61114</v>
      </c>
      <c r="AB3" s="69">
        <v>4161</v>
      </c>
      <c r="AC3" s="69">
        <v>913</v>
      </c>
      <c r="AI3" s="69">
        <v>8</v>
      </c>
      <c r="AJ3" s="69">
        <v>153</v>
      </c>
      <c r="AM3" s="69">
        <v>268</v>
      </c>
      <c r="AO3" s="69">
        <v>109327</v>
      </c>
      <c r="AQ3" s="69">
        <v>97225</v>
      </c>
      <c r="AU3" s="69">
        <v>1781</v>
      </c>
      <c r="AW3" s="69">
        <v>99006</v>
      </c>
      <c r="AX3" s="69">
        <v>3</v>
      </c>
      <c r="AY3" s="69">
        <v>4</v>
      </c>
      <c r="AZ3" s="69">
        <v>54</v>
      </c>
      <c r="BA3" s="69">
        <v>1250</v>
      </c>
      <c r="BB3" s="69">
        <v>5746</v>
      </c>
      <c r="BH3" s="69">
        <v>3271</v>
      </c>
      <c r="BI3" s="69">
        <v>9017</v>
      </c>
      <c r="BJ3" s="69">
        <v>109327</v>
      </c>
      <c r="BK3" s="69">
        <v>3130</v>
      </c>
      <c r="BO3" s="69">
        <v>3130</v>
      </c>
      <c r="BV3" s="69">
        <v>928</v>
      </c>
      <c r="CE3" s="69">
        <v>47</v>
      </c>
    </row>
    <row r="4" spans="1:94" x14ac:dyDescent="0.25">
      <c r="A4" s="70">
        <v>201812</v>
      </c>
      <c r="B4" s="70">
        <v>9634</v>
      </c>
      <c r="C4" s="71" t="s">
        <v>1539</v>
      </c>
      <c r="D4" s="71" t="s">
        <v>1487</v>
      </c>
      <c r="E4" s="69">
        <v>14907</v>
      </c>
      <c r="F4" s="69">
        <v>792</v>
      </c>
      <c r="G4" s="69">
        <v>14115</v>
      </c>
      <c r="H4" s="69">
        <v>212</v>
      </c>
      <c r="I4" s="69">
        <v>7538</v>
      </c>
      <c r="J4" s="69">
        <v>15</v>
      </c>
      <c r="K4" s="69">
        <v>21850</v>
      </c>
      <c r="L4" s="69">
        <v>-653</v>
      </c>
      <c r="M4" s="69">
        <v>25</v>
      </c>
      <c r="N4" s="69">
        <v>12502</v>
      </c>
      <c r="O4" s="69">
        <v>149</v>
      </c>
      <c r="P4" s="69">
        <v>7</v>
      </c>
      <c r="Q4" s="69">
        <v>-1448</v>
      </c>
      <c r="S4" s="69">
        <v>10011</v>
      </c>
      <c r="T4" s="69">
        <v>1813</v>
      </c>
      <c r="U4" s="69">
        <v>8198</v>
      </c>
      <c r="V4" s="69">
        <v>8198</v>
      </c>
      <c r="X4" s="69">
        <v>8198</v>
      </c>
      <c r="Y4" s="69">
        <v>2168</v>
      </c>
      <c r="Z4" s="69">
        <v>21316</v>
      </c>
      <c r="AA4" s="69">
        <v>234885</v>
      </c>
      <c r="AB4" s="69">
        <v>98172</v>
      </c>
      <c r="AC4" s="69">
        <v>32608</v>
      </c>
      <c r="AE4" s="69">
        <v>7016</v>
      </c>
      <c r="AF4" s="69">
        <v>1856</v>
      </c>
      <c r="AG4" s="69">
        <v>391</v>
      </c>
      <c r="AH4" s="69">
        <v>1465</v>
      </c>
      <c r="AI4" s="69">
        <v>311</v>
      </c>
      <c r="AJ4" s="69">
        <v>630</v>
      </c>
      <c r="AK4" s="69">
        <v>129</v>
      </c>
      <c r="AM4" s="69">
        <v>2473</v>
      </c>
      <c r="AN4" s="69">
        <v>211</v>
      </c>
      <c r="AO4" s="69">
        <v>401775</v>
      </c>
      <c r="AQ4" s="69">
        <v>296984</v>
      </c>
      <c r="AR4" s="69">
        <v>7016</v>
      </c>
      <c r="AU4" s="69">
        <v>6316</v>
      </c>
      <c r="AV4" s="69">
        <v>74</v>
      </c>
      <c r="AW4" s="69">
        <v>310390</v>
      </c>
      <c r="AX4" s="69">
        <v>286</v>
      </c>
      <c r="AY4" s="69">
        <v>1</v>
      </c>
      <c r="AZ4" s="69">
        <v>287</v>
      </c>
      <c r="BB4" s="69">
        <v>12747</v>
      </c>
      <c r="BH4" s="69">
        <v>78351</v>
      </c>
      <c r="BI4" s="69">
        <v>91098</v>
      </c>
      <c r="BJ4" s="69">
        <v>401775</v>
      </c>
      <c r="BK4" s="69">
        <v>35939</v>
      </c>
      <c r="BN4" s="69">
        <v>36453</v>
      </c>
      <c r="BO4" s="69">
        <v>72392</v>
      </c>
    </row>
    <row r="5" spans="1:94" x14ac:dyDescent="0.25">
      <c r="A5" s="70">
        <v>201812</v>
      </c>
      <c r="B5" s="70">
        <v>9684</v>
      </c>
      <c r="C5" s="71" t="s">
        <v>1540</v>
      </c>
      <c r="D5" s="71" t="s">
        <v>1487</v>
      </c>
      <c r="E5" s="69">
        <v>8427</v>
      </c>
      <c r="F5" s="69">
        <v>1118</v>
      </c>
      <c r="G5" s="69">
        <v>7309</v>
      </c>
      <c r="H5" s="69">
        <v>407</v>
      </c>
      <c r="I5" s="69">
        <v>6582</v>
      </c>
      <c r="J5" s="69">
        <v>155</v>
      </c>
      <c r="K5" s="69">
        <v>14143</v>
      </c>
      <c r="L5" s="69">
        <v>-2706</v>
      </c>
      <c r="M5" s="69">
        <v>58</v>
      </c>
      <c r="N5" s="69">
        <v>18909</v>
      </c>
      <c r="O5" s="69">
        <v>403</v>
      </c>
      <c r="P5" s="69">
        <v>7</v>
      </c>
      <c r="Q5" s="69">
        <v>-9155</v>
      </c>
      <c r="S5" s="69">
        <v>1331</v>
      </c>
      <c r="T5" s="69">
        <v>0</v>
      </c>
      <c r="U5" s="69">
        <v>1331</v>
      </c>
      <c r="V5" s="69">
        <v>1331</v>
      </c>
      <c r="X5" s="69">
        <v>1331</v>
      </c>
      <c r="Y5" s="69">
        <v>35660</v>
      </c>
      <c r="Z5" s="69">
        <v>24439</v>
      </c>
      <c r="AA5" s="69">
        <v>121269</v>
      </c>
      <c r="AB5" s="69">
        <v>272251</v>
      </c>
      <c r="AC5" s="69">
        <v>26212</v>
      </c>
      <c r="AE5" s="69">
        <v>36823</v>
      </c>
      <c r="AF5" s="69">
        <v>5891</v>
      </c>
      <c r="AH5" s="69">
        <v>5891</v>
      </c>
      <c r="AI5" s="69">
        <v>1003</v>
      </c>
      <c r="AJ5" s="69">
        <v>2085</v>
      </c>
      <c r="AL5" s="69">
        <v>49</v>
      </c>
      <c r="AM5" s="69">
        <v>1692</v>
      </c>
      <c r="AN5" s="69">
        <v>2060</v>
      </c>
      <c r="AO5" s="69">
        <v>529434</v>
      </c>
      <c r="AQ5" s="69">
        <v>405826</v>
      </c>
      <c r="AR5" s="69">
        <v>36823</v>
      </c>
      <c r="AU5" s="69">
        <v>6312</v>
      </c>
      <c r="AV5" s="69">
        <v>99</v>
      </c>
      <c r="AW5" s="69">
        <v>449060</v>
      </c>
      <c r="AX5" s="69">
        <v>8</v>
      </c>
      <c r="AY5" s="69">
        <v>3</v>
      </c>
      <c r="AZ5" s="69">
        <v>11</v>
      </c>
      <c r="BB5" s="69">
        <v>13724</v>
      </c>
      <c r="BH5" s="69">
        <v>66639</v>
      </c>
      <c r="BI5" s="69">
        <v>80363</v>
      </c>
      <c r="BJ5" s="69">
        <v>529434</v>
      </c>
      <c r="BK5" s="69">
        <v>23137</v>
      </c>
      <c r="BL5" s="69">
        <v>29626</v>
      </c>
      <c r="BM5" s="69">
        <v>16392</v>
      </c>
      <c r="BN5" s="69">
        <v>389</v>
      </c>
      <c r="BO5" s="69">
        <v>69544</v>
      </c>
    </row>
    <row r="6" spans="1:94" x14ac:dyDescent="0.25">
      <c r="A6" s="70">
        <v>201812</v>
      </c>
      <c r="B6" s="70">
        <v>13070</v>
      </c>
      <c r="C6" s="71" t="s">
        <v>1541</v>
      </c>
      <c r="D6" s="71" t="s">
        <v>1487</v>
      </c>
      <c r="E6" s="69">
        <v>9562</v>
      </c>
      <c r="F6" s="69">
        <v>139</v>
      </c>
      <c r="G6" s="69">
        <v>9422</v>
      </c>
      <c r="H6" s="69">
        <v>183</v>
      </c>
      <c r="I6" s="69">
        <v>6144</v>
      </c>
      <c r="J6" s="69">
        <v>488</v>
      </c>
      <c r="K6" s="69">
        <v>15261</v>
      </c>
      <c r="L6" s="69">
        <v>660</v>
      </c>
      <c r="M6" s="69">
        <v>141</v>
      </c>
      <c r="N6" s="69">
        <v>13323</v>
      </c>
      <c r="O6" s="69">
        <v>316</v>
      </c>
      <c r="P6" s="69">
        <v>7</v>
      </c>
      <c r="Q6" s="69">
        <v>267</v>
      </c>
      <c r="S6" s="69">
        <v>2148</v>
      </c>
      <c r="T6" s="69">
        <v>65</v>
      </c>
      <c r="U6" s="69">
        <v>2083</v>
      </c>
      <c r="V6" s="69">
        <v>2083</v>
      </c>
      <c r="X6" s="69">
        <v>2083</v>
      </c>
      <c r="Y6" s="69">
        <v>43662</v>
      </c>
      <c r="Z6" s="69">
        <v>391</v>
      </c>
      <c r="AA6" s="69">
        <v>152029</v>
      </c>
      <c r="AB6" s="69">
        <v>114867</v>
      </c>
      <c r="AC6" s="69">
        <v>19444</v>
      </c>
      <c r="AE6" s="69">
        <v>19377</v>
      </c>
      <c r="AF6" s="69">
        <v>2632</v>
      </c>
      <c r="AG6" s="69">
        <v>695</v>
      </c>
      <c r="AH6" s="69">
        <v>1937</v>
      </c>
      <c r="AI6" s="69">
        <v>706</v>
      </c>
      <c r="AJ6" s="69">
        <v>5</v>
      </c>
      <c r="AK6" s="69">
        <v>523</v>
      </c>
      <c r="AM6" s="69">
        <v>9450</v>
      </c>
      <c r="AN6" s="69">
        <v>335</v>
      </c>
      <c r="AO6" s="69">
        <v>363422</v>
      </c>
      <c r="AP6" s="69">
        <v>0</v>
      </c>
      <c r="AQ6" s="69">
        <v>276655</v>
      </c>
      <c r="AR6" s="69">
        <v>19377</v>
      </c>
      <c r="AU6" s="69">
        <v>9979</v>
      </c>
      <c r="AV6" s="69">
        <v>5</v>
      </c>
      <c r="AW6" s="69">
        <v>306016</v>
      </c>
      <c r="AX6" s="69">
        <v>39</v>
      </c>
      <c r="AY6" s="69">
        <v>708</v>
      </c>
      <c r="AZ6" s="69">
        <v>747</v>
      </c>
      <c r="BB6" s="69">
        <v>2736</v>
      </c>
      <c r="BC6" s="69">
        <v>389</v>
      </c>
      <c r="BD6" s="69">
        <v>389</v>
      </c>
      <c r="BE6" s="69">
        <v>0</v>
      </c>
      <c r="BH6" s="69">
        <v>53535</v>
      </c>
      <c r="BI6" s="69">
        <v>56659</v>
      </c>
      <c r="BJ6" s="69">
        <v>363422</v>
      </c>
      <c r="BK6" s="69">
        <v>33095</v>
      </c>
      <c r="BL6" s="69">
        <v>20314</v>
      </c>
      <c r="BN6" s="69">
        <v>9447</v>
      </c>
      <c r="BO6" s="69">
        <v>62856</v>
      </c>
    </row>
    <row r="7" spans="1:94" x14ac:dyDescent="0.25">
      <c r="A7" s="70">
        <v>201812</v>
      </c>
      <c r="B7" s="70">
        <v>9860</v>
      </c>
      <c r="C7" s="71" t="s">
        <v>1499</v>
      </c>
      <c r="D7" s="71" t="s">
        <v>1487</v>
      </c>
      <c r="E7" s="69">
        <v>19379</v>
      </c>
      <c r="F7" s="69">
        <v>384</v>
      </c>
      <c r="G7" s="69">
        <v>18995</v>
      </c>
      <c r="H7" s="69">
        <v>63</v>
      </c>
      <c r="I7" s="69">
        <v>13281</v>
      </c>
      <c r="J7" s="69">
        <v>963</v>
      </c>
      <c r="K7" s="69">
        <v>31376</v>
      </c>
      <c r="L7" s="69">
        <v>-211</v>
      </c>
      <c r="M7" s="69">
        <v>12</v>
      </c>
      <c r="N7" s="69">
        <v>29873</v>
      </c>
      <c r="O7" s="69">
        <v>491</v>
      </c>
      <c r="P7" s="69">
        <v>7</v>
      </c>
      <c r="Q7" s="69">
        <v>-25</v>
      </c>
      <c r="S7" s="69">
        <v>831</v>
      </c>
      <c r="T7" s="69">
        <v>9</v>
      </c>
      <c r="U7" s="69">
        <v>822</v>
      </c>
      <c r="V7" s="69">
        <v>822</v>
      </c>
      <c r="X7" s="69">
        <v>822</v>
      </c>
      <c r="Y7" s="69">
        <v>54465</v>
      </c>
      <c r="Z7" s="69">
        <v>54715</v>
      </c>
      <c r="AA7" s="69">
        <v>341521</v>
      </c>
      <c r="AB7" s="69">
        <v>323112</v>
      </c>
      <c r="AC7" s="69">
        <v>18127</v>
      </c>
      <c r="AE7" s="69">
        <v>60229</v>
      </c>
      <c r="AF7" s="69">
        <v>13516</v>
      </c>
      <c r="AG7" s="69">
        <v>1962</v>
      </c>
      <c r="AH7" s="69">
        <v>11553</v>
      </c>
      <c r="AI7" s="69">
        <v>608</v>
      </c>
      <c r="AJ7" s="69">
        <v>411</v>
      </c>
      <c r="AK7" s="69">
        <v>766</v>
      </c>
      <c r="AM7" s="69">
        <v>4693</v>
      </c>
      <c r="AN7" s="69">
        <v>847</v>
      </c>
      <c r="AO7" s="69">
        <v>873011</v>
      </c>
      <c r="AP7" s="69">
        <v>10086</v>
      </c>
      <c r="AQ7" s="69">
        <v>669985</v>
      </c>
      <c r="AR7" s="69">
        <v>60229</v>
      </c>
      <c r="AU7" s="69">
        <v>23553</v>
      </c>
      <c r="AV7" s="69">
        <v>73</v>
      </c>
      <c r="AW7" s="69">
        <v>763927</v>
      </c>
      <c r="AX7" s="69">
        <v>157</v>
      </c>
      <c r="AY7" s="69">
        <v>6</v>
      </c>
      <c r="AZ7" s="69">
        <v>163</v>
      </c>
      <c r="BB7" s="69">
        <v>26183</v>
      </c>
      <c r="BH7" s="69">
        <v>82739</v>
      </c>
      <c r="BI7" s="69">
        <v>108922</v>
      </c>
      <c r="BJ7" s="69">
        <v>873011</v>
      </c>
      <c r="BK7" s="69">
        <v>56896</v>
      </c>
      <c r="BL7" s="69">
        <v>91309</v>
      </c>
      <c r="BM7" s="69">
        <v>40256</v>
      </c>
      <c r="BN7" s="69">
        <v>3172</v>
      </c>
      <c r="BO7" s="69">
        <v>191634</v>
      </c>
      <c r="BP7" s="69">
        <v>21042</v>
      </c>
      <c r="BQ7" s="69">
        <v>21042</v>
      </c>
      <c r="BX7" s="69">
        <v>0</v>
      </c>
    </row>
    <row r="8" spans="1:94" x14ac:dyDescent="0.25">
      <c r="A8" s="70">
        <v>201812</v>
      </c>
      <c r="B8" s="70">
        <v>9133</v>
      </c>
      <c r="C8" s="71" t="s">
        <v>1502</v>
      </c>
      <c r="D8" s="71" t="s">
        <v>1487</v>
      </c>
      <c r="E8" s="69">
        <v>25997</v>
      </c>
      <c r="F8" s="69">
        <v>1390</v>
      </c>
      <c r="G8" s="69">
        <v>24607</v>
      </c>
      <c r="H8" s="69">
        <v>555</v>
      </c>
      <c r="I8" s="69">
        <v>11310</v>
      </c>
      <c r="J8" s="69">
        <v>339</v>
      </c>
      <c r="K8" s="69">
        <v>36133</v>
      </c>
      <c r="L8" s="69">
        <v>-187</v>
      </c>
      <c r="M8" s="69">
        <v>123</v>
      </c>
      <c r="N8" s="69">
        <v>25298</v>
      </c>
      <c r="O8" s="69">
        <v>606</v>
      </c>
      <c r="P8" s="69">
        <v>7</v>
      </c>
      <c r="Q8" s="69">
        <v>1626</v>
      </c>
      <c r="R8" s="69">
        <v>0</v>
      </c>
      <c r="S8" s="69">
        <v>8531</v>
      </c>
      <c r="T8" s="69">
        <v>1202</v>
      </c>
      <c r="U8" s="69">
        <v>7329</v>
      </c>
      <c r="V8" s="69">
        <v>7329</v>
      </c>
      <c r="X8" s="69">
        <v>7329</v>
      </c>
      <c r="Y8" s="69">
        <v>152923</v>
      </c>
      <c r="Z8" s="69">
        <v>3631</v>
      </c>
      <c r="AA8" s="69">
        <v>368118</v>
      </c>
      <c r="AB8" s="69">
        <v>267840</v>
      </c>
      <c r="AC8" s="69">
        <v>16250</v>
      </c>
      <c r="AE8" s="69">
        <v>10690</v>
      </c>
      <c r="AF8" s="69">
        <v>7929</v>
      </c>
      <c r="AH8" s="69">
        <v>7929</v>
      </c>
      <c r="AI8" s="69">
        <v>1100</v>
      </c>
      <c r="AJ8" s="69">
        <v>2500</v>
      </c>
      <c r="AK8" s="69">
        <v>128</v>
      </c>
      <c r="AL8" s="69">
        <v>0</v>
      </c>
      <c r="AM8" s="69">
        <v>15659</v>
      </c>
      <c r="AN8" s="69">
        <v>954</v>
      </c>
      <c r="AO8" s="69">
        <v>847722</v>
      </c>
      <c r="AP8" s="69">
        <v>7141</v>
      </c>
      <c r="AQ8" s="69">
        <v>709866</v>
      </c>
      <c r="AR8" s="69">
        <v>10690</v>
      </c>
      <c r="AS8" s="69">
        <v>0</v>
      </c>
      <c r="AT8" s="69">
        <v>0</v>
      </c>
      <c r="AU8" s="69">
        <v>5588</v>
      </c>
      <c r="AV8" s="69">
        <v>0</v>
      </c>
      <c r="AW8" s="69">
        <v>733285</v>
      </c>
      <c r="AX8" s="69">
        <v>0</v>
      </c>
      <c r="AY8" s="69">
        <v>0</v>
      </c>
      <c r="AZ8" s="69">
        <v>0</v>
      </c>
      <c r="BA8" s="69">
        <v>9926</v>
      </c>
      <c r="BB8" s="69">
        <v>49153</v>
      </c>
      <c r="BC8" s="69">
        <v>0</v>
      </c>
      <c r="BE8" s="69">
        <v>0</v>
      </c>
      <c r="BH8" s="69">
        <v>55359</v>
      </c>
      <c r="BI8" s="69">
        <v>104512</v>
      </c>
      <c r="BJ8" s="69">
        <v>847722</v>
      </c>
      <c r="BK8" s="69">
        <v>23829</v>
      </c>
      <c r="BL8" s="69">
        <v>51283</v>
      </c>
      <c r="BM8" s="69">
        <v>9291</v>
      </c>
      <c r="BN8" s="69">
        <v>5977</v>
      </c>
      <c r="BO8" s="69">
        <v>90380</v>
      </c>
      <c r="BQ8" s="69">
        <v>0</v>
      </c>
      <c r="CA8" s="69">
        <v>0</v>
      </c>
      <c r="CB8" s="69">
        <v>0</v>
      </c>
      <c r="CC8" s="69">
        <v>0</v>
      </c>
      <c r="CN8" s="69">
        <v>0</v>
      </c>
    </row>
    <row r="9" spans="1:94" x14ac:dyDescent="0.25">
      <c r="A9" s="70">
        <v>201812</v>
      </c>
      <c r="B9" s="70">
        <v>9135</v>
      </c>
      <c r="C9" s="71" t="s">
        <v>1542</v>
      </c>
      <c r="D9" s="71" t="s">
        <v>1487</v>
      </c>
      <c r="E9" s="69">
        <v>12507</v>
      </c>
      <c r="F9" s="69">
        <v>458</v>
      </c>
      <c r="G9" s="69">
        <v>12049</v>
      </c>
      <c r="H9" s="69">
        <v>221</v>
      </c>
      <c r="I9" s="69">
        <v>6516</v>
      </c>
      <c r="J9" s="69">
        <v>150</v>
      </c>
      <c r="K9" s="69">
        <v>18636</v>
      </c>
      <c r="L9" s="69">
        <v>151</v>
      </c>
      <c r="N9" s="69">
        <v>12705</v>
      </c>
      <c r="O9" s="69">
        <v>294</v>
      </c>
      <c r="P9" s="69">
        <v>7</v>
      </c>
      <c r="Q9" s="69">
        <v>-261</v>
      </c>
      <c r="S9" s="69">
        <v>6042</v>
      </c>
      <c r="T9" s="69">
        <v>951</v>
      </c>
      <c r="U9" s="69">
        <v>5091</v>
      </c>
      <c r="V9" s="69">
        <v>5091</v>
      </c>
      <c r="X9" s="69">
        <v>5091</v>
      </c>
      <c r="Y9" s="69">
        <v>53086</v>
      </c>
      <c r="Z9" s="69">
        <v>36080</v>
      </c>
      <c r="AA9" s="69">
        <v>191141</v>
      </c>
      <c r="AB9" s="69">
        <v>127177</v>
      </c>
      <c r="AC9" s="69">
        <v>25366</v>
      </c>
      <c r="AF9" s="69">
        <v>1500</v>
      </c>
      <c r="AH9" s="69">
        <v>1500</v>
      </c>
      <c r="AI9" s="69">
        <v>717</v>
      </c>
      <c r="AJ9" s="69">
        <v>1412</v>
      </c>
      <c r="AK9" s="69">
        <v>15</v>
      </c>
      <c r="AM9" s="69">
        <v>2593</v>
      </c>
      <c r="AN9" s="69">
        <v>1607</v>
      </c>
      <c r="AO9" s="69">
        <v>440694</v>
      </c>
      <c r="AQ9" s="69">
        <v>357738</v>
      </c>
      <c r="AU9" s="69">
        <v>5218</v>
      </c>
      <c r="AV9" s="69">
        <v>81</v>
      </c>
      <c r="AW9" s="69">
        <v>363037</v>
      </c>
      <c r="AX9" s="69">
        <v>517</v>
      </c>
      <c r="AY9" s="69">
        <v>65</v>
      </c>
      <c r="AZ9" s="69">
        <v>583</v>
      </c>
      <c r="BB9" s="69">
        <v>12549</v>
      </c>
      <c r="BH9" s="69">
        <v>64525</v>
      </c>
      <c r="BI9" s="69">
        <v>77074</v>
      </c>
      <c r="BJ9" s="69">
        <v>440694</v>
      </c>
      <c r="BK9" s="69">
        <v>6301</v>
      </c>
      <c r="BL9" s="69">
        <v>44693</v>
      </c>
      <c r="BM9" s="69">
        <v>3824</v>
      </c>
      <c r="BN9" s="69">
        <v>9652</v>
      </c>
      <c r="BO9" s="69">
        <v>64470</v>
      </c>
    </row>
    <row r="10" spans="1:94" x14ac:dyDescent="0.25">
      <c r="A10" s="70">
        <v>201812</v>
      </c>
      <c r="B10" s="70">
        <v>5125</v>
      </c>
      <c r="C10" s="71" t="s">
        <v>1543</v>
      </c>
      <c r="D10" s="71" t="s">
        <v>1487</v>
      </c>
      <c r="E10" s="69">
        <v>10036</v>
      </c>
      <c r="F10" s="69">
        <v>2125</v>
      </c>
      <c r="G10" s="69">
        <v>7911</v>
      </c>
      <c r="H10" s="69">
        <v>0</v>
      </c>
      <c r="I10" s="69">
        <v>49195</v>
      </c>
      <c r="J10" s="69">
        <v>439</v>
      </c>
      <c r="K10" s="69">
        <v>56667</v>
      </c>
      <c r="L10" s="69">
        <v>-357</v>
      </c>
      <c r="M10" s="69">
        <v>3881</v>
      </c>
      <c r="N10" s="69">
        <v>46837</v>
      </c>
      <c r="O10" s="69">
        <v>1520</v>
      </c>
      <c r="P10" s="69">
        <v>8</v>
      </c>
      <c r="Q10" s="69">
        <v>206</v>
      </c>
      <c r="R10" s="69">
        <v>0</v>
      </c>
      <c r="S10" s="69">
        <v>11620</v>
      </c>
      <c r="T10" s="69">
        <v>2479</v>
      </c>
      <c r="U10" s="69">
        <v>9141</v>
      </c>
      <c r="V10" s="69">
        <v>9141</v>
      </c>
      <c r="W10" s="69">
        <v>-174</v>
      </c>
      <c r="X10" s="69">
        <v>8967</v>
      </c>
      <c r="Y10" s="69">
        <v>0</v>
      </c>
      <c r="Z10" s="69">
        <v>37530</v>
      </c>
      <c r="AA10" s="69">
        <v>206970</v>
      </c>
      <c r="AB10" s="69">
        <v>35353</v>
      </c>
      <c r="AC10" s="69">
        <v>0</v>
      </c>
      <c r="AD10" s="69">
        <v>0</v>
      </c>
      <c r="AE10" s="69">
        <v>0</v>
      </c>
      <c r="AF10" s="69">
        <v>20000</v>
      </c>
      <c r="AG10" s="69">
        <v>0</v>
      </c>
      <c r="AH10" s="69">
        <v>20000</v>
      </c>
      <c r="AI10" s="69">
        <v>2334</v>
      </c>
      <c r="AJ10" s="69">
        <v>670</v>
      </c>
      <c r="AK10" s="69">
        <v>0</v>
      </c>
      <c r="AL10" s="69">
        <v>0</v>
      </c>
      <c r="AM10" s="69">
        <v>9870</v>
      </c>
      <c r="AN10" s="69">
        <v>3247</v>
      </c>
      <c r="AO10" s="69">
        <v>316822</v>
      </c>
      <c r="AP10" s="69">
        <v>117515</v>
      </c>
      <c r="AQ10" s="69">
        <v>45582</v>
      </c>
      <c r="AR10" s="69">
        <v>0</v>
      </c>
      <c r="AS10" s="69">
        <v>0</v>
      </c>
      <c r="AT10" s="69">
        <v>0</v>
      </c>
      <c r="AU10" s="69">
        <v>35551</v>
      </c>
      <c r="AV10" s="69">
        <v>3476</v>
      </c>
      <c r="AW10" s="69">
        <v>202124</v>
      </c>
      <c r="AX10" s="69">
        <v>21</v>
      </c>
      <c r="AY10" s="69">
        <v>0</v>
      </c>
      <c r="AZ10" s="69">
        <v>3624</v>
      </c>
      <c r="BA10" s="69">
        <v>0</v>
      </c>
      <c r="BB10" s="69">
        <v>58500</v>
      </c>
      <c r="BC10" s="69">
        <v>-527</v>
      </c>
      <c r="BD10" s="69">
        <v>0</v>
      </c>
      <c r="BE10" s="69">
        <v>0</v>
      </c>
      <c r="BF10" s="69">
        <v>0</v>
      </c>
      <c r="BG10" s="69">
        <v>0</v>
      </c>
      <c r="BH10" s="69">
        <v>53101</v>
      </c>
      <c r="BI10" s="69">
        <v>111074</v>
      </c>
      <c r="BJ10" s="69">
        <v>316822</v>
      </c>
      <c r="BK10" s="69">
        <v>15813</v>
      </c>
      <c r="BL10" s="69">
        <v>0</v>
      </c>
      <c r="BM10" s="69">
        <v>0</v>
      </c>
      <c r="BN10" s="69">
        <v>0</v>
      </c>
      <c r="BO10" s="69">
        <v>15813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848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3603</v>
      </c>
      <c r="CF10" s="69">
        <v>0</v>
      </c>
      <c r="CG10" s="69">
        <v>0</v>
      </c>
      <c r="CH10" s="69">
        <v>-527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</row>
    <row r="11" spans="1:94" x14ac:dyDescent="0.25">
      <c r="A11" s="70">
        <v>201812</v>
      </c>
      <c r="B11" s="70">
        <v>28001</v>
      </c>
      <c r="C11" s="71" t="s">
        <v>1544</v>
      </c>
      <c r="D11" s="71" t="s">
        <v>1487</v>
      </c>
      <c r="E11" s="69">
        <v>-25</v>
      </c>
      <c r="F11" s="69">
        <v>151</v>
      </c>
      <c r="G11" s="69">
        <v>-176</v>
      </c>
      <c r="H11" s="69">
        <v>0</v>
      </c>
      <c r="I11" s="69">
        <v>11592</v>
      </c>
      <c r="J11" s="69">
        <v>5446</v>
      </c>
      <c r="K11" s="69">
        <v>5970</v>
      </c>
      <c r="L11" s="69">
        <v>109</v>
      </c>
      <c r="M11" s="69">
        <v>0</v>
      </c>
      <c r="N11" s="69">
        <v>14867</v>
      </c>
      <c r="O11" s="69">
        <v>1957</v>
      </c>
      <c r="P11" s="69">
        <v>0</v>
      </c>
      <c r="Q11" s="69">
        <v>0</v>
      </c>
      <c r="R11" s="69">
        <v>0</v>
      </c>
      <c r="S11" s="69">
        <v>-10745</v>
      </c>
      <c r="T11" s="69">
        <v>-2396</v>
      </c>
      <c r="U11" s="69">
        <v>-8349</v>
      </c>
      <c r="V11" s="69">
        <v>-8349</v>
      </c>
      <c r="W11" s="69">
        <v>0</v>
      </c>
      <c r="X11" s="69">
        <v>-8349</v>
      </c>
      <c r="Y11" s="69">
        <v>35931</v>
      </c>
      <c r="Z11" s="69">
        <v>13761</v>
      </c>
      <c r="AA11" s="69">
        <v>6</v>
      </c>
      <c r="AB11" s="69">
        <v>54108</v>
      </c>
      <c r="AC11" s="69">
        <v>4126</v>
      </c>
      <c r="AI11" s="69">
        <v>83</v>
      </c>
      <c r="AJ11" s="69">
        <v>2289</v>
      </c>
      <c r="AM11" s="69">
        <v>2596</v>
      </c>
      <c r="AN11" s="69">
        <v>434</v>
      </c>
      <c r="AO11" s="69">
        <v>115535</v>
      </c>
      <c r="AQ11" s="69">
        <v>50877</v>
      </c>
      <c r="AU11" s="69">
        <v>4483</v>
      </c>
      <c r="AW11" s="69">
        <v>55360</v>
      </c>
      <c r="AY11" s="69">
        <v>423</v>
      </c>
      <c r="AZ11" s="69">
        <v>423</v>
      </c>
      <c r="BB11" s="69">
        <v>40000</v>
      </c>
      <c r="BE11" s="69">
        <v>62900</v>
      </c>
      <c r="BG11" s="69">
        <v>62900</v>
      </c>
      <c r="BH11" s="69">
        <v>-43148</v>
      </c>
      <c r="BI11" s="69">
        <v>59752</v>
      </c>
      <c r="BJ11" s="69">
        <v>115535</v>
      </c>
      <c r="BN11" s="69">
        <v>268</v>
      </c>
      <c r="BO11" s="69">
        <v>268</v>
      </c>
      <c r="BV11" s="69">
        <v>2201</v>
      </c>
      <c r="CN11" s="69">
        <v>0</v>
      </c>
    </row>
    <row r="12" spans="1:94" x14ac:dyDescent="0.25">
      <c r="A12" s="70">
        <v>201812</v>
      </c>
      <c r="B12" s="70">
        <v>1693</v>
      </c>
      <c r="C12" s="71" t="s">
        <v>1545</v>
      </c>
      <c r="D12" s="71" t="s">
        <v>1487</v>
      </c>
      <c r="E12" s="69">
        <v>440</v>
      </c>
      <c r="F12" s="69">
        <v>1266</v>
      </c>
      <c r="G12" s="69">
        <v>-826</v>
      </c>
      <c r="H12" s="69">
        <v>0</v>
      </c>
      <c r="I12" s="69">
        <v>69345</v>
      </c>
      <c r="J12" s="69">
        <v>13529</v>
      </c>
      <c r="K12" s="69">
        <v>54990</v>
      </c>
      <c r="L12" s="69">
        <v>-1313</v>
      </c>
      <c r="M12" s="69">
        <v>0</v>
      </c>
      <c r="N12" s="69">
        <v>52740</v>
      </c>
      <c r="O12" s="69">
        <v>401</v>
      </c>
      <c r="S12" s="69">
        <v>536</v>
      </c>
      <c r="T12" s="69">
        <v>136</v>
      </c>
      <c r="U12" s="69">
        <v>401</v>
      </c>
      <c r="V12" s="69">
        <v>401</v>
      </c>
      <c r="W12" s="69">
        <v>0</v>
      </c>
      <c r="X12" s="69">
        <v>401</v>
      </c>
      <c r="Y12" s="69">
        <v>49855</v>
      </c>
      <c r="Z12" s="69">
        <v>90656</v>
      </c>
      <c r="AA12" s="69">
        <v>0</v>
      </c>
      <c r="AB12" s="69">
        <v>273871</v>
      </c>
      <c r="AC12" s="69">
        <v>0</v>
      </c>
      <c r="AF12" s="69">
        <v>0</v>
      </c>
      <c r="AI12" s="69">
        <v>0</v>
      </c>
      <c r="AJ12" s="69">
        <v>0</v>
      </c>
      <c r="AK12" s="69">
        <v>127</v>
      </c>
      <c r="AM12" s="69">
        <v>5757</v>
      </c>
      <c r="AO12" s="69">
        <v>420300</v>
      </c>
      <c r="AP12" s="69">
        <v>0</v>
      </c>
      <c r="AQ12" s="69">
        <v>296507</v>
      </c>
      <c r="AT12" s="69">
        <v>183</v>
      </c>
      <c r="AU12" s="69">
        <v>11508</v>
      </c>
      <c r="AW12" s="69">
        <v>308197</v>
      </c>
      <c r="AZ12" s="69">
        <v>0</v>
      </c>
      <c r="BB12" s="69">
        <v>100500</v>
      </c>
      <c r="BC12" s="69">
        <v>0</v>
      </c>
      <c r="BE12" s="69">
        <v>0</v>
      </c>
      <c r="BH12" s="69">
        <v>11602</v>
      </c>
      <c r="BI12" s="69">
        <v>112102</v>
      </c>
      <c r="BJ12" s="69">
        <v>420300</v>
      </c>
      <c r="BN12" s="69">
        <v>1266</v>
      </c>
      <c r="BO12" s="69">
        <v>1266</v>
      </c>
      <c r="BV12" s="69">
        <v>33</v>
      </c>
      <c r="CE12" s="69">
        <v>0</v>
      </c>
    </row>
    <row r="13" spans="1:94" x14ac:dyDescent="0.25">
      <c r="A13" s="70">
        <v>201812</v>
      </c>
      <c r="B13" s="70">
        <v>579</v>
      </c>
      <c r="C13" s="71" t="s">
        <v>1546</v>
      </c>
      <c r="D13" s="71" t="s">
        <v>1487</v>
      </c>
      <c r="E13" s="69">
        <v>4765</v>
      </c>
      <c r="F13" s="69">
        <v>380</v>
      </c>
      <c r="G13" s="69">
        <v>4385</v>
      </c>
      <c r="I13" s="69">
        <v>1744</v>
      </c>
      <c r="J13" s="69">
        <v>171</v>
      </c>
      <c r="K13" s="69">
        <v>5957</v>
      </c>
      <c r="L13" s="69">
        <v>-338</v>
      </c>
      <c r="M13" s="69">
        <v>5</v>
      </c>
      <c r="N13" s="69">
        <v>5274</v>
      </c>
      <c r="O13" s="69">
        <v>36</v>
      </c>
      <c r="P13" s="69">
        <v>50</v>
      </c>
      <c r="Q13" s="69">
        <v>349</v>
      </c>
      <c r="S13" s="69">
        <v>-85</v>
      </c>
      <c r="T13" s="69">
        <v>-41</v>
      </c>
      <c r="U13" s="69">
        <v>-44</v>
      </c>
      <c r="V13" s="69">
        <v>-44</v>
      </c>
      <c r="X13" s="69">
        <v>-44</v>
      </c>
      <c r="Y13" s="69">
        <v>51322</v>
      </c>
      <c r="Z13" s="69">
        <v>27063</v>
      </c>
      <c r="AA13" s="69">
        <v>53503</v>
      </c>
      <c r="AB13" s="69">
        <v>76513</v>
      </c>
      <c r="AC13" s="69">
        <v>2081</v>
      </c>
      <c r="AI13" s="69">
        <v>156</v>
      </c>
      <c r="AJ13" s="69">
        <v>4</v>
      </c>
      <c r="AK13" s="69">
        <v>162</v>
      </c>
      <c r="AM13" s="69">
        <v>4956</v>
      </c>
      <c r="AN13" s="69">
        <v>110</v>
      </c>
      <c r="AO13" s="69">
        <v>215871</v>
      </c>
      <c r="AP13" s="69">
        <v>13</v>
      </c>
      <c r="AQ13" s="69">
        <v>193191</v>
      </c>
      <c r="AU13" s="69">
        <v>8610</v>
      </c>
      <c r="AV13" s="69">
        <v>16</v>
      </c>
      <c r="AW13" s="69">
        <v>201829</v>
      </c>
      <c r="AX13" s="69">
        <v>5</v>
      </c>
      <c r="AY13" s="69">
        <v>1</v>
      </c>
      <c r="AZ13" s="69">
        <v>6</v>
      </c>
      <c r="BH13" s="69">
        <v>14035</v>
      </c>
      <c r="BI13" s="69">
        <v>14035</v>
      </c>
      <c r="BJ13" s="69">
        <v>215871</v>
      </c>
      <c r="BK13" s="69">
        <v>4875</v>
      </c>
      <c r="BL13" s="69">
        <v>4549</v>
      </c>
      <c r="BN13" s="69">
        <v>1119</v>
      </c>
      <c r="BO13" s="69">
        <v>10543</v>
      </c>
    </row>
    <row r="14" spans="1:94" x14ac:dyDescent="0.25">
      <c r="A14" s="70">
        <v>201812</v>
      </c>
      <c r="B14" s="70">
        <v>9629</v>
      </c>
      <c r="C14" s="71" t="s">
        <v>1547</v>
      </c>
      <c r="D14" s="71" t="s">
        <v>1487</v>
      </c>
      <c r="E14" s="69">
        <v>2925</v>
      </c>
      <c r="F14" s="69">
        <v>160</v>
      </c>
      <c r="G14" s="69">
        <v>2765</v>
      </c>
      <c r="H14" s="69">
        <v>34</v>
      </c>
      <c r="I14" s="69">
        <v>764</v>
      </c>
      <c r="J14" s="69">
        <v>22</v>
      </c>
      <c r="K14" s="69">
        <v>3541</v>
      </c>
      <c r="L14" s="69">
        <v>43</v>
      </c>
      <c r="N14" s="69">
        <v>2374</v>
      </c>
      <c r="O14" s="69">
        <v>256</v>
      </c>
      <c r="Q14" s="69">
        <v>-814</v>
      </c>
      <c r="S14" s="69">
        <v>1768</v>
      </c>
      <c r="T14" s="69">
        <v>355</v>
      </c>
      <c r="U14" s="69">
        <v>1413</v>
      </c>
      <c r="V14" s="69">
        <v>1413</v>
      </c>
      <c r="X14" s="69">
        <v>1413</v>
      </c>
      <c r="Y14" s="69">
        <v>44952</v>
      </c>
      <c r="Z14" s="69">
        <v>5946</v>
      </c>
      <c r="AA14" s="69">
        <v>57098</v>
      </c>
      <c r="AB14" s="69">
        <v>240</v>
      </c>
      <c r="AC14" s="69">
        <v>2616</v>
      </c>
      <c r="AM14" s="69">
        <v>255</v>
      </c>
      <c r="AN14" s="69">
        <v>37</v>
      </c>
      <c r="AO14" s="69">
        <v>112114</v>
      </c>
      <c r="AQ14" s="69">
        <v>96384</v>
      </c>
      <c r="AT14" s="69">
        <v>44</v>
      </c>
      <c r="AU14" s="69">
        <v>724</v>
      </c>
      <c r="AW14" s="69">
        <v>97152</v>
      </c>
      <c r="AX14" s="69">
        <v>33</v>
      </c>
      <c r="AY14" s="69">
        <v>191</v>
      </c>
      <c r="AZ14" s="69">
        <v>437</v>
      </c>
      <c r="BH14" s="69">
        <v>14525</v>
      </c>
      <c r="BI14" s="69">
        <v>14525</v>
      </c>
      <c r="BJ14" s="69">
        <v>112114</v>
      </c>
      <c r="BK14" s="69">
        <v>1055</v>
      </c>
      <c r="BL14" s="69">
        <v>4989</v>
      </c>
      <c r="BN14" s="69">
        <v>1596</v>
      </c>
      <c r="BO14" s="69">
        <v>7641</v>
      </c>
      <c r="BV14" s="69">
        <v>971</v>
      </c>
      <c r="CE14" s="69">
        <v>214</v>
      </c>
    </row>
    <row r="15" spans="1:94" x14ac:dyDescent="0.25">
      <c r="A15" s="70">
        <v>201812</v>
      </c>
      <c r="B15" s="70">
        <v>9124</v>
      </c>
      <c r="C15" s="71" t="s">
        <v>1548</v>
      </c>
      <c r="D15" s="71" t="s">
        <v>1487</v>
      </c>
      <c r="E15" s="69">
        <v>16661</v>
      </c>
      <c r="F15" s="69">
        <v>817</v>
      </c>
      <c r="G15" s="69">
        <v>15844</v>
      </c>
      <c r="H15" s="69">
        <v>293</v>
      </c>
      <c r="I15" s="69">
        <v>8238</v>
      </c>
      <c r="J15" s="69">
        <v>1019</v>
      </c>
      <c r="K15" s="69">
        <v>23356</v>
      </c>
      <c r="L15" s="69">
        <v>535</v>
      </c>
      <c r="N15" s="69">
        <v>15418</v>
      </c>
      <c r="O15" s="69">
        <v>190</v>
      </c>
      <c r="P15" s="69">
        <v>7</v>
      </c>
      <c r="Q15" s="69">
        <v>-3400</v>
      </c>
      <c r="S15" s="69">
        <v>11675</v>
      </c>
      <c r="T15" s="69">
        <v>2073</v>
      </c>
      <c r="U15" s="69">
        <v>9602</v>
      </c>
      <c r="V15" s="69">
        <v>9602</v>
      </c>
      <c r="X15" s="69">
        <v>9602</v>
      </c>
      <c r="Y15" s="69">
        <v>49021</v>
      </c>
      <c r="Z15" s="69">
        <v>59661</v>
      </c>
      <c r="AA15" s="69">
        <v>311542</v>
      </c>
      <c r="AB15" s="69">
        <v>83427</v>
      </c>
      <c r="AC15" s="69">
        <v>26303</v>
      </c>
      <c r="AE15" s="69">
        <v>14669</v>
      </c>
      <c r="AF15" s="69">
        <v>1988</v>
      </c>
      <c r="AH15" s="69">
        <v>1988</v>
      </c>
      <c r="AI15" s="69">
        <v>88</v>
      </c>
      <c r="AJ15" s="69">
        <v>1532</v>
      </c>
      <c r="AM15" s="69">
        <v>2833</v>
      </c>
      <c r="AN15" s="69">
        <v>2306</v>
      </c>
      <c r="AO15" s="69">
        <v>553371</v>
      </c>
      <c r="AP15" s="69">
        <v>0</v>
      </c>
      <c r="AQ15" s="69">
        <v>439831</v>
      </c>
      <c r="AR15" s="69">
        <v>14669</v>
      </c>
      <c r="AU15" s="69">
        <v>7914</v>
      </c>
      <c r="AW15" s="69">
        <v>462414</v>
      </c>
      <c r="AX15" s="69">
        <v>248</v>
      </c>
      <c r="AY15" s="69">
        <v>6</v>
      </c>
      <c r="AZ15" s="69">
        <v>3068</v>
      </c>
      <c r="BB15" s="69">
        <v>19622</v>
      </c>
      <c r="BH15" s="69">
        <v>68268</v>
      </c>
      <c r="BI15" s="69">
        <v>87890</v>
      </c>
      <c r="BJ15" s="69">
        <v>553371</v>
      </c>
      <c r="BK15" s="69">
        <v>24013</v>
      </c>
      <c r="BL15" s="69">
        <v>17325</v>
      </c>
      <c r="BN15" s="69">
        <v>55061</v>
      </c>
      <c r="BO15" s="69">
        <v>96399</v>
      </c>
      <c r="CD15" s="69">
        <v>2534</v>
      </c>
      <c r="CE15" s="69">
        <v>279</v>
      </c>
    </row>
    <row r="16" spans="1:94" x14ac:dyDescent="0.25">
      <c r="A16" s="70">
        <v>201812</v>
      </c>
      <c r="B16" s="70">
        <v>13350</v>
      </c>
      <c r="C16" s="71" t="s">
        <v>2057</v>
      </c>
      <c r="D16" s="71" t="s">
        <v>1487</v>
      </c>
      <c r="E16" s="69">
        <v>4415</v>
      </c>
      <c r="F16" s="69">
        <v>772</v>
      </c>
      <c r="G16" s="69">
        <v>3643</v>
      </c>
      <c r="I16" s="69">
        <v>359</v>
      </c>
      <c r="J16" s="69">
        <v>809</v>
      </c>
      <c r="K16" s="69">
        <v>3193</v>
      </c>
      <c r="L16" s="69">
        <v>51</v>
      </c>
      <c r="M16" s="69">
        <v>208</v>
      </c>
      <c r="N16" s="69">
        <v>11749</v>
      </c>
      <c r="O16" s="69">
        <v>-297</v>
      </c>
      <c r="P16" s="69">
        <v>632</v>
      </c>
      <c r="Q16" s="69">
        <v>114</v>
      </c>
      <c r="S16" s="69">
        <v>-8747</v>
      </c>
      <c r="U16" s="69">
        <v>-8747</v>
      </c>
      <c r="V16" s="69">
        <v>-8747</v>
      </c>
      <c r="X16" s="69">
        <v>-8747</v>
      </c>
      <c r="Y16" s="69">
        <v>45900</v>
      </c>
      <c r="Z16" s="69">
        <v>1141</v>
      </c>
      <c r="AA16" s="69">
        <v>81790</v>
      </c>
      <c r="AB16" s="69">
        <v>6608</v>
      </c>
      <c r="AC16" s="69">
        <v>509</v>
      </c>
      <c r="AD16" s="69">
        <v>150</v>
      </c>
      <c r="AF16" s="69">
        <v>435</v>
      </c>
      <c r="AH16" s="69">
        <v>435</v>
      </c>
      <c r="AI16" s="69">
        <v>88</v>
      </c>
      <c r="AJ16" s="69">
        <v>13</v>
      </c>
      <c r="AL16" s="69">
        <v>109</v>
      </c>
      <c r="AM16" s="69">
        <v>1856</v>
      </c>
      <c r="AN16" s="69">
        <v>264</v>
      </c>
      <c r="AO16" s="69">
        <v>141029</v>
      </c>
      <c r="AP16" s="69">
        <v>6</v>
      </c>
      <c r="AQ16" s="69">
        <v>119192</v>
      </c>
      <c r="AU16" s="69">
        <v>3279</v>
      </c>
      <c r="AV16" s="69">
        <v>517</v>
      </c>
      <c r="AW16" s="69">
        <v>122994</v>
      </c>
      <c r="AX16" s="69">
        <v>191</v>
      </c>
      <c r="AY16" s="69">
        <v>8</v>
      </c>
      <c r="AZ16" s="69">
        <v>199</v>
      </c>
      <c r="BA16" s="69">
        <v>600</v>
      </c>
      <c r="BB16" s="69">
        <v>27260</v>
      </c>
      <c r="BE16" s="69">
        <v>6050</v>
      </c>
      <c r="BG16" s="69">
        <v>6050</v>
      </c>
      <c r="BH16" s="69">
        <v>-16074</v>
      </c>
      <c r="BI16" s="69">
        <v>17236</v>
      </c>
      <c r="BJ16" s="69">
        <v>141029</v>
      </c>
      <c r="BK16" s="69">
        <v>1551</v>
      </c>
      <c r="BL16" s="69">
        <v>3140</v>
      </c>
      <c r="BO16" s="69">
        <v>4691</v>
      </c>
      <c r="BP16" s="69">
        <v>2701</v>
      </c>
      <c r="BQ16" s="69">
        <v>9564</v>
      </c>
      <c r="BV16" s="69">
        <v>2167</v>
      </c>
      <c r="CM16" s="69">
        <v>6863</v>
      </c>
    </row>
    <row r="17" spans="1:4" x14ac:dyDescent="0.25">
      <c r="A17" s="70"/>
      <c r="B17" s="70"/>
      <c r="C17" s="71"/>
      <c r="D17" s="71"/>
    </row>
    <row r="18" spans="1:4" x14ac:dyDescent="0.25">
      <c r="A18" s="70"/>
      <c r="B18" s="70"/>
      <c r="C18" s="71"/>
      <c r="D18" s="71"/>
    </row>
    <row r="19" spans="1:4" x14ac:dyDescent="0.25">
      <c r="A19" s="70"/>
      <c r="B19" s="70"/>
      <c r="C19" s="71"/>
      <c r="D19" s="71"/>
    </row>
  </sheetData>
  <sheetProtection password="BF7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7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5.5703125" style="5" hidden="1" customWidth="1"/>
    <col min="3" max="3" width="4" style="5" bestFit="1" customWidth="1"/>
    <col min="4" max="4" width="5.140625" style="5" bestFit="1" customWidth="1"/>
    <col min="5" max="5" width="90.140625" style="5" bestFit="1" customWidth="1"/>
    <col min="6" max="6" width="19.28515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x14ac:dyDescent="0.25"/>
    <row r="3" spans="1:6" ht="23.25" x14ac:dyDescent="0.25">
      <c r="C3" s="143" t="s">
        <v>976</v>
      </c>
      <c r="D3" s="143"/>
      <c r="E3" s="143"/>
      <c r="F3" s="143"/>
    </row>
    <row r="4" spans="1:6" ht="25.5" x14ac:dyDescent="0.25">
      <c r="C4" s="14"/>
      <c r="D4" s="14"/>
      <c r="E4" s="15"/>
      <c r="F4" s="20" t="s">
        <v>897</v>
      </c>
    </row>
    <row r="5" spans="1:6" x14ac:dyDescent="0.25">
      <c r="A5" s="29" t="s">
        <v>31</v>
      </c>
      <c r="B5" s="18" t="s">
        <v>104</v>
      </c>
      <c r="C5" s="14"/>
      <c r="D5" s="14"/>
      <c r="E5" s="15" t="s">
        <v>43</v>
      </c>
      <c r="F5" s="20"/>
    </row>
    <row r="6" spans="1:6" x14ac:dyDescent="0.25">
      <c r="A6" s="23" t="s">
        <v>832</v>
      </c>
      <c r="B6" s="5" t="str">
        <f t="shared" ref="B6:B27" si="0">"Bal_"&amp;$B$5&amp;"_"&amp;A6</f>
        <v>Bal_BO_Akac</v>
      </c>
      <c r="C6" s="14" t="s">
        <v>0</v>
      </c>
      <c r="D6" s="14"/>
      <c r="E6" s="14" t="s">
        <v>44</v>
      </c>
      <c r="F6" s="27">
        <v>47265904</v>
      </c>
    </row>
    <row r="7" spans="1:6" x14ac:dyDescent="0.25">
      <c r="A7" s="23" t="s">
        <v>833</v>
      </c>
      <c r="B7" s="5" t="str">
        <f t="shared" si="0"/>
        <v>Bal_BO_Agb</v>
      </c>
      <c r="C7" s="14" t="s">
        <v>1</v>
      </c>
      <c r="D7" s="14"/>
      <c r="E7" s="14" t="s">
        <v>45</v>
      </c>
      <c r="F7" s="27">
        <v>0</v>
      </c>
    </row>
    <row r="8" spans="1:6" x14ac:dyDescent="0.25">
      <c r="A8" s="23" t="s">
        <v>461</v>
      </c>
      <c r="B8" s="5" t="str">
        <f t="shared" si="0"/>
        <v>Bal_BO_Atkc</v>
      </c>
      <c r="C8" s="14" t="s">
        <v>2</v>
      </c>
      <c r="D8" s="14"/>
      <c r="E8" s="14" t="s">
        <v>46</v>
      </c>
      <c r="F8" s="27">
        <v>309995763</v>
      </c>
    </row>
    <row r="9" spans="1:6" x14ac:dyDescent="0.25">
      <c r="A9" s="23" t="s">
        <v>462</v>
      </c>
      <c r="B9" s="5" t="str">
        <f t="shared" si="0"/>
        <v>Bal_BO_Autd</v>
      </c>
      <c r="C9" s="14" t="s">
        <v>3</v>
      </c>
      <c r="D9" s="14"/>
      <c r="E9" s="14" t="s">
        <v>47</v>
      </c>
      <c r="F9" s="27">
        <v>274412130</v>
      </c>
    </row>
    <row r="10" spans="1:6" x14ac:dyDescent="0.25">
      <c r="A10" s="23" t="s">
        <v>463</v>
      </c>
      <c r="B10" s="5" t="str">
        <f t="shared" si="0"/>
        <v>Bal_BO_Auta</v>
      </c>
      <c r="C10" s="14" t="s">
        <v>4</v>
      </c>
      <c r="D10" s="14"/>
      <c r="E10" s="14" t="s">
        <v>48</v>
      </c>
      <c r="F10" s="27">
        <v>1390912483</v>
      </c>
    </row>
    <row r="11" spans="1:6" x14ac:dyDescent="0.25">
      <c r="A11" s="23" t="s">
        <v>464</v>
      </c>
      <c r="B11" s="5" t="str">
        <f t="shared" si="0"/>
        <v>Bal_BO_Aod</v>
      </c>
      <c r="C11" s="14" t="s">
        <v>5</v>
      </c>
      <c r="D11" s="14"/>
      <c r="E11" s="14" t="s">
        <v>49</v>
      </c>
      <c r="F11" s="27">
        <v>538867720</v>
      </c>
    </row>
    <row r="12" spans="1:6" x14ac:dyDescent="0.25">
      <c r="A12" s="23" t="s">
        <v>465</v>
      </c>
      <c r="B12" s="5" t="str">
        <f t="shared" si="0"/>
        <v>Bal_BO_Aoa</v>
      </c>
      <c r="C12" s="14" t="s">
        <v>6</v>
      </c>
      <c r="D12" s="14"/>
      <c r="E12" s="14" t="s">
        <v>50</v>
      </c>
      <c r="F12" s="27">
        <v>120826490</v>
      </c>
    </row>
    <row r="13" spans="1:6" x14ac:dyDescent="0.25">
      <c r="A13" s="23" t="s">
        <v>834</v>
      </c>
      <c r="B13" s="5" t="str">
        <f t="shared" si="0"/>
        <v>Bal_BO_Aak</v>
      </c>
      <c r="C13" s="14" t="s">
        <v>7</v>
      </c>
      <c r="D13" s="14"/>
      <c r="E13" s="14" t="s">
        <v>51</v>
      </c>
      <c r="F13" s="27">
        <v>25372528</v>
      </c>
    </row>
    <row r="14" spans="1:6" x14ac:dyDescent="0.25">
      <c r="A14" s="23" t="s">
        <v>835</v>
      </c>
      <c r="B14" s="5" t="str">
        <f t="shared" si="0"/>
        <v>Bal_BO_Akav</v>
      </c>
      <c r="C14" s="14" t="s">
        <v>8</v>
      </c>
      <c r="D14" s="14"/>
      <c r="E14" s="14" t="s">
        <v>52</v>
      </c>
      <c r="F14" s="27">
        <v>1951753</v>
      </c>
    </row>
    <row r="15" spans="1:6" x14ac:dyDescent="0.25">
      <c r="A15" s="23" t="s">
        <v>836</v>
      </c>
      <c r="B15" s="5" t="str">
        <f t="shared" si="0"/>
        <v>Bal_BO_Aktv</v>
      </c>
      <c r="C15" s="14" t="s">
        <v>9</v>
      </c>
      <c r="D15" s="14"/>
      <c r="E15" s="14" t="s">
        <v>53</v>
      </c>
      <c r="F15" s="27">
        <v>118854377</v>
      </c>
    </row>
    <row r="16" spans="1:6" x14ac:dyDescent="0.25">
      <c r="A16" s="23" t="s">
        <v>837</v>
      </c>
      <c r="B16" s="5" t="str">
        <f t="shared" si="0"/>
        <v>Bal_BO_Aatp</v>
      </c>
      <c r="C16" s="14" t="s">
        <v>10</v>
      </c>
      <c r="D16" s="14"/>
      <c r="E16" s="14" t="s">
        <v>54</v>
      </c>
      <c r="F16" s="27">
        <v>118484457</v>
      </c>
    </row>
    <row r="17" spans="1:6" x14ac:dyDescent="0.25">
      <c r="A17" s="23" t="s">
        <v>838</v>
      </c>
      <c r="B17" s="5" t="str">
        <f t="shared" si="0"/>
        <v>Bal_BO_Aia</v>
      </c>
      <c r="C17" s="14" t="s">
        <v>11</v>
      </c>
      <c r="D17" s="14"/>
      <c r="E17" s="14" t="s">
        <v>55</v>
      </c>
      <c r="F17" s="27">
        <v>11553631</v>
      </c>
    </row>
    <row r="18" spans="1:6" x14ac:dyDescent="0.25">
      <c r="A18" s="23" t="s">
        <v>939</v>
      </c>
      <c r="B18" s="5" t="str">
        <f t="shared" si="0"/>
        <v>Bal_BO_AgbTot</v>
      </c>
      <c r="C18" s="14" t="s">
        <v>12</v>
      </c>
      <c r="D18" s="14"/>
      <c r="E18" s="14" t="s">
        <v>56</v>
      </c>
      <c r="F18" s="27">
        <v>6896169</v>
      </c>
    </row>
    <row r="19" spans="1:6" x14ac:dyDescent="0.25">
      <c r="A19" s="23" t="s">
        <v>839</v>
      </c>
      <c r="B19" s="5" t="str">
        <f t="shared" si="0"/>
        <v>Bal_BO_Aie</v>
      </c>
      <c r="C19" s="14"/>
      <c r="D19" s="14" t="s">
        <v>913</v>
      </c>
      <c r="E19" s="14" t="s">
        <v>57</v>
      </c>
      <c r="F19" s="27">
        <v>758981</v>
      </c>
    </row>
    <row r="20" spans="1:6" x14ac:dyDescent="0.25">
      <c r="A20" s="23" t="s">
        <v>840</v>
      </c>
      <c r="B20" s="5" t="str">
        <f t="shared" si="0"/>
        <v>Bal_BO_Ade</v>
      </c>
      <c r="C20" s="14"/>
      <c r="D20" s="14" t="s">
        <v>914</v>
      </c>
      <c r="E20" s="14" t="s">
        <v>58</v>
      </c>
      <c r="F20" s="27">
        <v>6137191</v>
      </c>
    </row>
    <row r="21" spans="1:6" x14ac:dyDescent="0.25">
      <c r="A21" s="23" t="s">
        <v>841</v>
      </c>
      <c r="B21" s="5" t="str">
        <f t="shared" si="0"/>
        <v>Bal_BO_Axma</v>
      </c>
      <c r="C21" s="14" t="s">
        <v>13</v>
      </c>
      <c r="D21" s="14"/>
      <c r="E21" s="14" t="s">
        <v>59</v>
      </c>
      <c r="F21" s="27">
        <v>4728932</v>
      </c>
    </row>
    <row r="22" spans="1:6" x14ac:dyDescent="0.25">
      <c r="A22" s="23" t="s">
        <v>842</v>
      </c>
      <c r="B22" s="5" t="str">
        <f t="shared" si="0"/>
        <v>Bal_BO_Aas</v>
      </c>
      <c r="C22" s="14" t="s">
        <v>38</v>
      </c>
      <c r="D22" s="14"/>
      <c r="E22" s="14" t="s">
        <v>60</v>
      </c>
      <c r="F22" s="27">
        <v>3015130</v>
      </c>
    </row>
    <row r="23" spans="1:6" x14ac:dyDescent="0.25">
      <c r="A23" s="23" t="s">
        <v>845</v>
      </c>
      <c r="B23" s="5" t="str">
        <f t="shared" si="0"/>
        <v>Bal_BO_Aus</v>
      </c>
      <c r="C23" s="14" t="s">
        <v>39</v>
      </c>
      <c r="D23" s="14"/>
      <c r="E23" s="14" t="s">
        <v>61</v>
      </c>
      <c r="F23" s="27">
        <v>1162354</v>
      </c>
    </row>
    <row r="24" spans="1:6" x14ac:dyDescent="0.25">
      <c r="A24" s="23" t="s">
        <v>843</v>
      </c>
      <c r="B24" s="5" t="str">
        <f t="shared" si="0"/>
        <v>Bal_BO_Aamb</v>
      </c>
      <c r="C24" s="14" t="s">
        <v>40</v>
      </c>
      <c r="D24" s="14"/>
      <c r="E24" s="14" t="s">
        <v>62</v>
      </c>
      <c r="F24" s="27">
        <v>316703</v>
      </c>
    </row>
    <row r="25" spans="1:6" x14ac:dyDescent="0.25">
      <c r="A25" s="23" t="s">
        <v>844</v>
      </c>
      <c r="B25" s="5" t="str">
        <f t="shared" si="0"/>
        <v>Bal_BO_Axa</v>
      </c>
      <c r="C25" s="14" t="s">
        <v>41</v>
      </c>
      <c r="D25" s="14"/>
      <c r="E25" s="14" t="s">
        <v>63</v>
      </c>
      <c r="F25" s="27">
        <v>326006985</v>
      </c>
    </row>
    <row r="26" spans="1:6" x14ac:dyDescent="0.25">
      <c r="A26" s="23" t="s">
        <v>846</v>
      </c>
      <c r="B26" s="5" t="str">
        <f t="shared" si="0"/>
        <v>Bal_BO_Apap</v>
      </c>
      <c r="C26" s="14" t="s">
        <v>42</v>
      </c>
      <c r="D26" s="14"/>
      <c r="E26" s="14" t="s">
        <v>64</v>
      </c>
      <c r="F26" s="27">
        <v>2677093</v>
      </c>
    </row>
    <row r="27" spans="1:6" x14ac:dyDescent="0.25">
      <c r="A27" s="23" t="s">
        <v>466</v>
      </c>
      <c r="B27" s="5" t="str">
        <f t="shared" si="0"/>
        <v>Bal_BO_ATot</v>
      </c>
      <c r="C27" s="14"/>
      <c r="D27" s="14"/>
      <c r="E27" s="15" t="s">
        <v>65</v>
      </c>
      <c r="F27" s="27">
        <v>3303300610</v>
      </c>
    </row>
    <row r="28" spans="1:6" x14ac:dyDescent="0.25">
      <c r="A28" s="30"/>
      <c r="C28" s="14"/>
      <c r="D28" s="14"/>
      <c r="E28" s="14"/>
      <c r="F28" s="30"/>
    </row>
    <row r="29" spans="1:6" x14ac:dyDescent="0.25">
      <c r="A29" s="30"/>
      <c r="C29" s="14"/>
      <c r="D29" s="14"/>
      <c r="E29" s="15" t="s">
        <v>66</v>
      </c>
      <c r="F29" s="30"/>
    </row>
    <row r="30" spans="1:6" x14ac:dyDescent="0.25">
      <c r="A30" s="30"/>
      <c r="C30" s="14"/>
      <c r="D30" s="14"/>
      <c r="E30" s="14"/>
      <c r="F30" s="30"/>
    </row>
    <row r="31" spans="1:6" x14ac:dyDescent="0.25">
      <c r="A31" s="30"/>
      <c r="C31" s="14"/>
      <c r="D31" s="14"/>
      <c r="E31" s="15" t="s">
        <v>67</v>
      </c>
      <c r="F31" s="30"/>
    </row>
    <row r="32" spans="1:6" x14ac:dyDescent="0.25">
      <c r="A32" s="23" t="s">
        <v>848</v>
      </c>
      <c r="B32" s="5" t="str">
        <f t="shared" ref="B32:B42" si="1">"Bal_"&amp;$B$5&amp;"_"&amp;A32</f>
        <v>Bal_BO_PGkc</v>
      </c>
      <c r="C32" s="14" t="s">
        <v>0</v>
      </c>
      <c r="D32" s="14"/>
      <c r="E32" s="14" t="s">
        <v>68</v>
      </c>
      <c r="F32" s="27">
        <v>362855716</v>
      </c>
    </row>
    <row r="33" spans="1:6" x14ac:dyDescent="0.25">
      <c r="A33" s="23" t="s">
        <v>849</v>
      </c>
      <c r="B33" s="5" t="str">
        <f t="shared" si="1"/>
        <v>Bal_BO_PGiag</v>
      </c>
      <c r="C33" s="14" t="s">
        <v>1</v>
      </c>
      <c r="D33" s="14"/>
      <c r="E33" s="14" t="s">
        <v>69</v>
      </c>
      <c r="F33" s="27">
        <v>1665920218</v>
      </c>
    </row>
    <row r="34" spans="1:6" x14ac:dyDescent="0.25">
      <c r="A34" s="23" t="s">
        <v>850</v>
      </c>
      <c r="B34" s="5" t="str">
        <f t="shared" si="1"/>
        <v>Bal_BO_PGip</v>
      </c>
      <c r="C34" s="14" t="s">
        <v>2</v>
      </c>
      <c r="D34" s="14"/>
      <c r="E34" s="14" t="s">
        <v>70</v>
      </c>
      <c r="F34" s="27">
        <v>118805332</v>
      </c>
    </row>
    <row r="35" spans="1:6" x14ac:dyDescent="0.25">
      <c r="A35" s="23" t="s">
        <v>851</v>
      </c>
      <c r="B35" s="5" t="str">
        <f t="shared" si="1"/>
        <v>Bal_BO_PGuod</v>
      </c>
      <c r="C35" s="14" t="s">
        <v>3</v>
      </c>
      <c r="D35" s="14"/>
      <c r="E35" s="14" t="s">
        <v>71</v>
      </c>
      <c r="F35" s="27">
        <v>16669025</v>
      </c>
    </row>
    <row r="36" spans="1:6" x14ac:dyDescent="0.25">
      <c r="A36" s="23" t="s">
        <v>852</v>
      </c>
      <c r="B36" s="5" t="str">
        <f t="shared" si="1"/>
        <v>Bal_BO_PGuoa</v>
      </c>
      <c r="C36" s="14" t="s">
        <v>4</v>
      </c>
      <c r="D36" s="14"/>
      <c r="E36" s="14" t="s">
        <v>72</v>
      </c>
      <c r="F36" s="27">
        <v>290326742</v>
      </c>
    </row>
    <row r="37" spans="1:6" x14ac:dyDescent="0.25">
      <c r="A37" s="23" t="s">
        <v>853</v>
      </c>
      <c r="B37" s="5" t="str">
        <f t="shared" si="1"/>
        <v>Bal_BO_PGxfd</v>
      </c>
      <c r="C37" s="14" t="s">
        <v>5</v>
      </c>
      <c r="D37" s="14"/>
      <c r="E37" s="14" t="s">
        <v>73</v>
      </c>
      <c r="F37" s="27">
        <v>8938446</v>
      </c>
    </row>
    <row r="38" spans="1:6" x14ac:dyDescent="0.25">
      <c r="A38" s="23" t="s">
        <v>854</v>
      </c>
      <c r="B38" s="5" t="str">
        <f t="shared" si="1"/>
        <v>Bal_BO_PGas</v>
      </c>
      <c r="C38" s="14" t="s">
        <v>6</v>
      </c>
      <c r="D38" s="14"/>
      <c r="E38" s="14" t="s">
        <v>74</v>
      </c>
      <c r="F38" s="27">
        <v>641813</v>
      </c>
    </row>
    <row r="39" spans="1:6" x14ac:dyDescent="0.25">
      <c r="A39" s="23" t="s">
        <v>855</v>
      </c>
      <c r="B39" s="5" t="str">
        <f t="shared" si="1"/>
        <v>Bal_BO_PGmof</v>
      </c>
      <c r="C39" s="14" t="s">
        <v>7</v>
      </c>
      <c r="D39" s="14"/>
      <c r="E39" s="14" t="s">
        <v>75</v>
      </c>
      <c r="F39" s="27">
        <v>0</v>
      </c>
    </row>
    <row r="40" spans="1:6" x14ac:dyDescent="0.25">
      <c r="A40" s="23" t="s">
        <v>856</v>
      </c>
      <c r="B40" s="5" t="str">
        <f t="shared" si="1"/>
        <v>Bal_BO_PGxap</v>
      </c>
      <c r="C40" s="14" t="s">
        <v>8</v>
      </c>
      <c r="D40" s="14"/>
      <c r="E40" s="14" t="s">
        <v>76</v>
      </c>
      <c r="F40" s="27">
        <v>493972726</v>
      </c>
    </row>
    <row r="41" spans="1:6" x14ac:dyDescent="0.25">
      <c r="A41" s="23" t="s">
        <v>857</v>
      </c>
      <c r="B41" s="5" t="str">
        <f t="shared" si="1"/>
        <v>Bal_BO_PGpaf</v>
      </c>
      <c r="C41" s="14" t="s">
        <v>9</v>
      </c>
      <c r="D41" s="14"/>
      <c r="E41" s="14" t="s">
        <v>64</v>
      </c>
      <c r="F41" s="27">
        <v>1006350</v>
      </c>
    </row>
    <row r="42" spans="1:6" x14ac:dyDescent="0.25">
      <c r="A42" s="23" t="s">
        <v>858</v>
      </c>
      <c r="B42" s="5" t="str">
        <f t="shared" si="1"/>
        <v>Bal_BO_PGTot</v>
      </c>
      <c r="C42" s="14"/>
      <c r="D42" s="14"/>
      <c r="E42" s="15" t="s">
        <v>77</v>
      </c>
      <c r="F42" s="27">
        <v>2959136367</v>
      </c>
    </row>
    <row r="43" spans="1:6" x14ac:dyDescent="0.25">
      <c r="A43" s="30"/>
      <c r="C43" s="14"/>
      <c r="D43" s="14"/>
      <c r="E43" s="14"/>
      <c r="F43" s="30"/>
    </row>
    <row r="44" spans="1:6" x14ac:dyDescent="0.25">
      <c r="A44" s="30"/>
      <c r="C44" s="14"/>
      <c r="D44" s="14"/>
      <c r="E44" s="15" t="s">
        <v>78</v>
      </c>
      <c r="F44" s="30"/>
    </row>
    <row r="45" spans="1:6" x14ac:dyDescent="0.25">
      <c r="A45" s="23" t="s">
        <v>859</v>
      </c>
      <c r="B45" s="5" t="str">
        <f t="shared" ref="B45:B50" si="2">"Bal_"&amp;$B$5&amp;"_"&amp;A45</f>
        <v>Bal_BO_PHpf</v>
      </c>
      <c r="C45" s="14" t="s">
        <v>10</v>
      </c>
      <c r="D45" s="14"/>
      <c r="E45" s="14" t="s">
        <v>79</v>
      </c>
      <c r="F45" s="27">
        <v>844019</v>
      </c>
    </row>
    <row r="46" spans="1:6" x14ac:dyDescent="0.25">
      <c r="A46" s="23" t="s">
        <v>860</v>
      </c>
      <c r="B46" s="5" t="str">
        <f t="shared" si="2"/>
        <v>Bal_BO_PHus</v>
      </c>
      <c r="C46" s="14" t="s">
        <v>11</v>
      </c>
      <c r="D46" s="14"/>
      <c r="E46" s="14" t="s">
        <v>80</v>
      </c>
      <c r="F46" s="27">
        <v>6685601</v>
      </c>
    </row>
    <row r="47" spans="1:6" x14ac:dyDescent="0.25">
      <c r="A47" s="23" t="s">
        <v>861</v>
      </c>
      <c r="B47" s="5" t="str">
        <f t="shared" si="2"/>
        <v>Bal_BO_PHrs</v>
      </c>
      <c r="C47" s="14" t="s">
        <v>12</v>
      </c>
      <c r="D47" s="14"/>
      <c r="E47" s="14" t="s">
        <v>81</v>
      </c>
      <c r="F47" s="27">
        <v>0</v>
      </c>
    </row>
    <row r="48" spans="1:6" x14ac:dyDescent="0.25">
      <c r="A48" s="23" t="s">
        <v>862</v>
      </c>
      <c r="B48" s="5" t="str">
        <f t="shared" si="2"/>
        <v>Bal_BO_PHtg</v>
      </c>
      <c r="C48" s="14" t="s">
        <v>13</v>
      </c>
      <c r="D48" s="14"/>
      <c r="E48" s="14" t="s">
        <v>82</v>
      </c>
      <c r="F48" s="27">
        <v>3519754</v>
      </c>
    </row>
    <row r="49" spans="1:6" x14ac:dyDescent="0.25">
      <c r="A49" s="23" t="s">
        <v>863</v>
      </c>
      <c r="B49" s="5" t="str">
        <f t="shared" si="2"/>
        <v>Bal_BO_PHxf</v>
      </c>
      <c r="C49" s="14" t="s">
        <v>38</v>
      </c>
      <c r="D49" s="14"/>
      <c r="E49" s="14" t="s">
        <v>83</v>
      </c>
      <c r="F49" s="27">
        <v>836506</v>
      </c>
    </row>
    <row r="50" spans="1:6" x14ac:dyDescent="0.25">
      <c r="A50" s="23" t="s">
        <v>864</v>
      </c>
      <c r="B50" s="5" t="str">
        <f t="shared" si="2"/>
        <v>Bal_BO_PHTot</v>
      </c>
      <c r="C50" s="14"/>
      <c r="D50" s="14"/>
      <c r="E50" s="15" t="s">
        <v>84</v>
      </c>
      <c r="F50" s="27">
        <v>11885885</v>
      </c>
    </row>
    <row r="51" spans="1:6" x14ac:dyDescent="0.25">
      <c r="A51" s="30"/>
      <c r="C51" s="14"/>
      <c r="D51" s="14"/>
      <c r="E51" s="14"/>
      <c r="F51" s="30"/>
    </row>
    <row r="52" spans="1:6" x14ac:dyDescent="0.25">
      <c r="A52" s="30"/>
      <c r="C52" s="14"/>
      <c r="D52" s="14"/>
      <c r="E52" s="15" t="s">
        <v>85</v>
      </c>
      <c r="F52" s="30"/>
    </row>
    <row r="53" spans="1:6" x14ac:dyDescent="0.25">
      <c r="A53" s="23" t="s">
        <v>847</v>
      </c>
      <c r="B53" s="5" t="str">
        <f>"Bal_"&amp;$B$5&amp;"_"&amp;A53</f>
        <v>Bal_BO_Pek</v>
      </c>
      <c r="C53" s="14" t="s">
        <v>39</v>
      </c>
      <c r="D53" s="14"/>
      <c r="E53" s="14" t="s">
        <v>85</v>
      </c>
      <c r="F53" s="27">
        <v>34155985</v>
      </c>
    </row>
    <row r="54" spans="1:6" x14ac:dyDescent="0.25">
      <c r="A54" s="30"/>
      <c r="C54" s="14"/>
      <c r="D54" s="14"/>
      <c r="E54" s="14"/>
      <c r="F54" s="30"/>
    </row>
    <row r="55" spans="1:6" x14ac:dyDescent="0.25">
      <c r="A55" s="30"/>
      <c r="C55" s="14"/>
      <c r="D55" s="14"/>
      <c r="E55" s="15" t="s">
        <v>86</v>
      </c>
      <c r="F55" s="30"/>
    </row>
    <row r="56" spans="1:6" x14ac:dyDescent="0.25">
      <c r="A56" s="23" t="s">
        <v>865</v>
      </c>
      <c r="B56" s="5" t="str">
        <f t="shared" ref="B56:B71" si="3">"Bal_"&amp;$B$5&amp;"_"&amp;A56</f>
        <v>Bal_BO_PEaag</v>
      </c>
      <c r="C56" s="14" t="s">
        <v>40</v>
      </c>
      <c r="D56" s="14"/>
      <c r="E56" s="14" t="s">
        <v>87</v>
      </c>
      <c r="F56" s="27">
        <v>29590146</v>
      </c>
    </row>
    <row r="57" spans="1:6" x14ac:dyDescent="0.25">
      <c r="A57" s="23" t="s">
        <v>866</v>
      </c>
      <c r="B57" s="5" t="str">
        <f t="shared" si="3"/>
        <v>Bal_BO_PEoe</v>
      </c>
      <c r="C57" s="14" t="s">
        <v>41</v>
      </c>
      <c r="D57" s="14"/>
      <c r="E57" s="14" t="s">
        <v>88</v>
      </c>
      <c r="F57" s="27">
        <v>2040578</v>
      </c>
    </row>
    <row r="58" spans="1:6" x14ac:dyDescent="0.25">
      <c r="A58" s="23" t="s">
        <v>867</v>
      </c>
      <c r="B58" s="5" t="str">
        <f t="shared" si="3"/>
        <v>Bal_BO_PEav</v>
      </c>
      <c r="C58" s="14" t="s">
        <v>42</v>
      </c>
      <c r="D58" s="14"/>
      <c r="E58" s="14" t="s">
        <v>89</v>
      </c>
      <c r="F58" s="27">
        <v>833491</v>
      </c>
    </row>
    <row r="59" spans="1:6" x14ac:dyDescent="0.25">
      <c r="A59" s="23" t="s">
        <v>868</v>
      </c>
      <c r="B59" s="5" t="str">
        <f t="shared" si="3"/>
        <v>Bal_BO_PEo</v>
      </c>
      <c r="C59" s="14"/>
      <c r="D59" s="14" t="s">
        <v>915</v>
      </c>
      <c r="E59" s="14" t="s">
        <v>90</v>
      </c>
      <c r="F59" s="27">
        <v>1044389</v>
      </c>
    </row>
    <row r="60" spans="1:6" x14ac:dyDescent="0.25">
      <c r="A60" s="23" t="s">
        <v>869</v>
      </c>
      <c r="B60" s="5" t="str">
        <f t="shared" si="3"/>
        <v>Bal_BO_PEavu</v>
      </c>
      <c r="C60" s="14"/>
      <c r="D60" s="14" t="s">
        <v>916</v>
      </c>
      <c r="E60" s="14" t="s">
        <v>91</v>
      </c>
      <c r="F60" s="27">
        <v>-537717</v>
      </c>
    </row>
    <row r="61" spans="1:6" x14ac:dyDescent="0.25">
      <c r="A61" s="23" t="s">
        <v>870</v>
      </c>
      <c r="B61" s="5" t="str">
        <f t="shared" si="3"/>
        <v>Bal_BO_PEavs</v>
      </c>
      <c r="C61" s="14"/>
      <c r="D61" s="14" t="s">
        <v>917</v>
      </c>
      <c r="E61" s="14" t="s">
        <v>92</v>
      </c>
      <c r="F61" s="27">
        <v>-33579</v>
      </c>
    </row>
    <row r="62" spans="1:6" x14ac:dyDescent="0.25">
      <c r="A62" s="23" t="s">
        <v>871</v>
      </c>
      <c r="B62" s="5" t="str">
        <f t="shared" si="3"/>
        <v>Bal_BO_PEavo</v>
      </c>
      <c r="C62" s="14"/>
      <c r="D62" s="14" t="s">
        <v>918</v>
      </c>
      <c r="E62" s="14" t="s">
        <v>93</v>
      </c>
      <c r="F62" s="27">
        <v>0</v>
      </c>
    </row>
    <row r="63" spans="1:6" x14ac:dyDescent="0.25">
      <c r="A63" s="23" t="s">
        <v>872</v>
      </c>
      <c r="B63" s="5" t="str">
        <f t="shared" si="3"/>
        <v>Bal_BO_PExv</v>
      </c>
      <c r="C63" s="14"/>
      <c r="D63" s="14" t="s">
        <v>919</v>
      </c>
      <c r="E63" s="14" t="s">
        <v>94</v>
      </c>
      <c r="F63" s="27">
        <v>360399</v>
      </c>
    </row>
    <row r="64" spans="1:6" x14ac:dyDescent="0.25">
      <c r="A64" s="23" t="s">
        <v>873</v>
      </c>
      <c r="B64" s="5" t="str">
        <f t="shared" si="3"/>
        <v>Bal_BO_PExr</v>
      </c>
      <c r="C64" s="14" t="s">
        <v>102</v>
      </c>
      <c r="D64" s="14"/>
      <c r="E64" s="14" t="s">
        <v>95</v>
      </c>
      <c r="F64" s="27">
        <v>55629232</v>
      </c>
    </row>
    <row r="65" spans="1:6" x14ac:dyDescent="0.25">
      <c r="A65" s="23" t="s">
        <v>874</v>
      </c>
      <c r="B65" s="5" t="str">
        <f t="shared" si="3"/>
        <v>Bal_BO_PElr</v>
      </c>
      <c r="C65" s="14"/>
      <c r="D65" s="14" t="s">
        <v>920</v>
      </c>
      <c r="E65" s="14" t="s">
        <v>110</v>
      </c>
      <c r="F65" s="27">
        <v>31176167</v>
      </c>
    </row>
    <row r="66" spans="1:6" x14ac:dyDescent="0.25">
      <c r="A66" s="23" t="s">
        <v>875</v>
      </c>
      <c r="B66" s="5" t="str">
        <f t="shared" si="3"/>
        <v>Bal_BO_PEvr</v>
      </c>
      <c r="C66" s="14"/>
      <c r="D66" s="14" t="s">
        <v>921</v>
      </c>
      <c r="E66" s="14" t="s">
        <v>96</v>
      </c>
      <c r="F66" s="27">
        <v>2674508</v>
      </c>
    </row>
    <row r="67" spans="1:6" x14ac:dyDescent="0.25">
      <c r="A67" s="23" t="s">
        <v>876</v>
      </c>
      <c r="B67" s="5" t="str">
        <f t="shared" si="3"/>
        <v>Bal_BO_PErs</v>
      </c>
      <c r="C67" s="14"/>
      <c r="D67" s="14" t="s">
        <v>922</v>
      </c>
      <c r="E67" s="14" t="s">
        <v>97</v>
      </c>
      <c r="F67" s="27">
        <v>0</v>
      </c>
    </row>
    <row r="68" spans="1:6" x14ac:dyDescent="0.25">
      <c r="A68" s="23" t="s">
        <v>877</v>
      </c>
      <c r="B68" s="5" t="str">
        <f t="shared" si="3"/>
        <v>Bal_BO_PExs</v>
      </c>
      <c r="C68" s="14"/>
      <c r="D68" s="14" t="s">
        <v>923</v>
      </c>
      <c r="E68" s="14" t="s">
        <v>98</v>
      </c>
      <c r="F68" s="27">
        <v>21778555</v>
      </c>
    </row>
    <row r="69" spans="1:6" x14ac:dyDescent="0.25">
      <c r="A69" s="23" t="s">
        <v>878</v>
      </c>
      <c r="B69" s="5" t="str">
        <f t="shared" si="3"/>
        <v>Bal_BO_PEou</v>
      </c>
      <c r="C69" s="14" t="s">
        <v>103</v>
      </c>
      <c r="D69" s="14"/>
      <c r="E69" s="14" t="s">
        <v>99</v>
      </c>
      <c r="F69" s="27">
        <v>210028928</v>
      </c>
    </row>
    <row r="70" spans="1:6" x14ac:dyDescent="0.25">
      <c r="A70" s="23" t="s">
        <v>879</v>
      </c>
      <c r="B70" s="5" t="str">
        <f t="shared" si="3"/>
        <v>Bal_BO_PEekTot</v>
      </c>
      <c r="C70" s="14"/>
      <c r="D70" s="14"/>
      <c r="E70" s="15" t="s">
        <v>100</v>
      </c>
      <c r="F70" s="27">
        <v>298122372</v>
      </c>
    </row>
    <row r="71" spans="1:6" x14ac:dyDescent="0.25">
      <c r="A71" s="23" t="s">
        <v>470</v>
      </c>
      <c r="B71" s="5" t="str">
        <f t="shared" si="3"/>
        <v>Bal_BO_PTot</v>
      </c>
      <c r="C71" s="14"/>
      <c r="D71" s="14"/>
      <c r="E71" s="15" t="s">
        <v>101</v>
      </c>
      <c r="F71" s="27">
        <v>3303300610</v>
      </c>
    </row>
    <row r="72" spans="1:6" x14ac:dyDescent="0.25"/>
    <row r="73" spans="1:6" hidden="1" x14ac:dyDescent="0.25"/>
    <row r="74" spans="1:6" hidden="1" x14ac:dyDescent="0.25"/>
  </sheetData>
  <sheetProtection password="BF77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style="5" bestFit="1" customWidth="1"/>
    <col min="2" max="2" width="5.7109375" style="5" bestFit="1" customWidth="1"/>
    <col min="3" max="3" width="23" style="5" bestFit="1" customWidth="1"/>
    <col min="4" max="4" width="16.7109375" style="5" bestFit="1" customWidth="1"/>
    <col min="5" max="5" width="17.7109375" style="69" bestFit="1" customWidth="1"/>
    <col min="6" max="6" width="16.5703125" style="69" bestFit="1" customWidth="1"/>
    <col min="7" max="7" width="17.7109375" style="69" bestFit="1" customWidth="1"/>
    <col min="8" max="8" width="15.5703125" style="69" bestFit="1" customWidth="1"/>
    <col min="9" max="9" width="17.5703125" style="69" bestFit="1" customWidth="1"/>
    <col min="10" max="11" width="17.7109375" style="69" bestFit="1" customWidth="1"/>
    <col min="12" max="12" width="16.42578125" style="69" bestFit="1" customWidth="1"/>
    <col min="13" max="13" width="16.5703125" style="69" bestFit="1" customWidth="1"/>
    <col min="14" max="14" width="17.7109375" style="69" bestFit="1" customWidth="1"/>
    <col min="15" max="15" width="16.5703125" style="69" bestFit="1" customWidth="1"/>
    <col min="16" max="16" width="16.140625" style="69" bestFit="1" customWidth="1"/>
    <col min="17" max="17" width="17.140625" style="69" bestFit="1" customWidth="1"/>
    <col min="18" max="18" width="16.5703125" style="69" bestFit="1" customWidth="1"/>
    <col min="19" max="19" width="17.5703125" style="69" bestFit="1" customWidth="1"/>
    <col min="20" max="21" width="17.7109375" style="69" bestFit="1" customWidth="1"/>
    <col min="22" max="22" width="20.28515625" style="69" bestFit="1" customWidth="1"/>
    <col min="23" max="25" width="19.140625" style="69" bestFit="1" customWidth="1"/>
    <col min="26" max="29" width="17.5703125" style="69" bestFit="1" customWidth="1"/>
    <col min="30" max="30" width="16.42578125" style="69" bestFit="1" customWidth="1"/>
    <col min="31" max="31" width="17.5703125" style="69" bestFit="1" customWidth="1"/>
    <col min="32" max="32" width="16.42578125" style="69" bestFit="1" customWidth="1"/>
    <col min="33" max="33" width="15.42578125" style="69" bestFit="1" customWidth="1"/>
    <col min="34" max="37" width="16.42578125" style="69" bestFit="1" customWidth="1"/>
    <col min="38" max="38" width="20.140625" style="69" bestFit="1" customWidth="1"/>
    <col min="39" max="39" width="17.5703125" style="69" bestFit="1" customWidth="1"/>
    <col min="40" max="40" width="20.140625" style="69" bestFit="1" customWidth="1"/>
    <col min="41" max="41" width="17.5703125" style="69" bestFit="1" customWidth="1"/>
    <col min="42" max="42" width="14.28515625" style="69" bestFit="1" customWidth="1"/>
    <col min="43" max="43" width="17.5703125" style="69" bestFit="1" customWidth="1"/>
    <col min="44" max="44" width="15.42578125" style="69" bestFit="1" customWidth="1"/>
    <col min="45" max="45" width="20" style="69" bestFit="1" customWidth="1"/>
    <col min="46" max="48" width="16.42578125" style="69" bestFit="1" customWidth="1"/>
    <col min="49" max="50" width="17.5703125" style="69" bestFit="1" customWidth="1"/>
    <col min="51" max="51" width="14" style="69" bestFit="1" customWidth="1"/>
    <col min="52" max="52" width="14.42578125" style="69" bestFit="1" customWidth="1"/>
    <col min="53" max="53" width="13.85546875" style="69" bestFit="1" customWidth="1"/>
    <col min="54" max="54" width="13.140625" style="69" bestFit="1" customWidth="1"/>
    <col min="55" max="55" width="14.5703125" style="69" bestFit="1" customWidth="1"/>
    <col min="56" max="57" width="19.140625" style="69" bestFit="1" customWidth="1"/>
    <col min="58" max="58" width="20.140625" style="69" bestFit="1" customWidth="1"/>
    <col min="59" max="59" width="12.7109375" style="69" bestFit="1" customWidth="1"/>
    <col min="60" max="61" width="13.28515625" style="69" bestFit="1" customWidth="1"/>
    <col min="62" max="62" width="17.5703125" style="69" bestFit="1" customWidth="1"/>
    <col min="63" max="63" width="13.7109375" style="69" bestFit="1" customWidth="1"/>
    <col min="64" max="64" width="16.42578125" style="69" bestFit="1" customWidth="1"/>
    <col min="65" max="65" width="11.5703125" style="69" bestFit="1" customWidth="1"/>
    <col min="66" max="66" width="12.5703125" style="69" bestFit="1" customWidth="1"/>
    <col min="67" max="67" width="16.28515625" style="69" bestFit="1" customWidth="1"/>
    <col min="68" max="68" width="11.85546875" style="69" bestFit="1" customWidth="1"/>
    <col min="69" max="70" width="15.28515625" style="69" bestFit="1" customWidth="1"/>
    <col min="71" max="71" width="11.7109375" style="69" bestFit="1" customWidth="1"/>
    <col min="72" max="72" width="12.7109375" style="69" bestFit="1" customWidth="1"/>
    <col min="73" max="73" width="12.85546875" style="69" bestFit="1" customWidth="1"/>
    <col min="74" max="74" width="12" style="69" bestFit="1" customWidth="1"/>
    <col min="75" max="75" width="11.5703125" style="69" bestFit="1" customWidth="1"/>
    <col min="76" max="76" width="12.5703125" style="69" bestFit="1" customWidth="1"/>
    <col min="77" max="77" width="12.28515625" style="69" bestFit="1" customWidth="1"/>
    <col min="78" max="78" width="11.85546875" style="69" bestFit="1" customWidth="1"/>
    <col min="79" max="81" width="9.140625" style="69"/>
    <col min="82" max="16384" width="9.140625" style="5"/>
  </cols>
  <sheetData>
    <row r="1" spans="1:81" x14ac:dyDescent="0.25">
      <c r="A1" s="5" t="s">
        <v>1483</v>
      </c>
      <c r="B1" s="5" t="s">
        <v>1484</v>
      </c>
      <c r="C1" s="5" t="s">
        <v>1485</v>
      </c>
      <c r="D1" s="5" t="s">
        <v>1486</v>
      </c>
      <c r="E1" s="69" t="s">
        <v>995</v>
      </c>
      <c r="F1" s="69" t="s">
        <v>996</v>
      </c>
      <c r="G1" s="69" t="s">
        <v>997</v>
      </c>
      <c r="H1" s="69" t="s">
        <v>998</v>
      </c>
      <c r="I1" s="69" t="s">
        <v>1000</v>
      </c>
      <c r="J1" s="69" t="s">
        <v>999</v>
      </c>
      <c r="K1" s="69" t="s">
        <v>1001</v>
      </c>
      <c r="L1" s="69" t="s">
        <v>1008</v>
      </c>
      <c r="M1" s="69" t="s">
        <v>1010</v>
      </c>
      <c r="N1" s="69" t="s">
        <v>1011</v>
      </c>
      <c r="O1" s="69" t="s">
        <v>1009</v>
      </c>
      <c r="P1" s="69" t="s">
        <v>1006</v>
      </c>
      <c r="Q1" s="69" t="s">
        <v>1005</v>
      </c>
      <c r="R1" s="69" t="s">
        <v>1003</v>
      </c>
      <c r="S1" s="69" t="s">
        <v>1004</v>
      </c>
      <c r="T1" s="69" t="s">
        <v>1007</v>
      </c>
      <c r="U1" s="69" t="s">
        <v>1012</v>
      </c>
      <c r="V1" s="69" t="s">
        <v>2169</v>
      </c>
      <c r="W1" s="69" t="s">
        <v>2170</v>
      </c>
      <c r="X1" s="69" t="s">
        <v>2171</v>
      </c>
      <c r="Y1" s="69" t="s">
        <v>1066</v>
      </c>
      <c r="Z1" s="69" t="s">
        <v>1067</v>
      </c>
      <c r="AA1" s="69" t="s">
        <v>1063</v>
      </c>
      <c r="AB1" s="69" t="s">
        <v>1065</v>
      </c>
      <c r="AC1" s="69" t="s">
        <v>1062</v>
      </c>
      <c r="AD1" s="69" t="s">
        <v>1057</v>
      </c>
      <c r="AE1" s="69" t="s">
        <v>1050</v>
      </c>
      <c r="AF1" s="69" t="s">
        <v>1055</v>
      </c>
      <c r="AG1" s="69" t="s">
        <v>1052</v>
      </c>
      <c r="AH1" s="69" t="s">
        <v>1053</v>
      </c>
      <c r="AI1" s="69" t="s">
        <v>1054</v>
      </c>
      <c r="AJ1" s="69" t="s">
        <v>1056</v>
      </c>
      <c r="AK1" s="69" t="s">
        <v>1059</v>
      </c>
      <c r="AL1" s="69" t="s">
        <v>1060</v>
      </c>
      <c r="AM1" s="69" t="s">
        <v>1047</v>
      </c>
      <c r="AN1" s="69" t="s">
        <v>1045</v>
      </c>
      <c r="AO1" s="69" t="s">
        <v>1044</v>
      </c>
      <c r="AP1" s="69" t="s">
        <v>1048</v>
      </c>
      <c r="AQ1" s="69" t="s">
        <v>1040</v>
      </c>
      <c r="AR1" s="69" t="s">
        <v>1049</v>
      </c>
      <c r="AS1" s="69" t="s">
        <v>1042</v>
      </c>
      <c r="AT1" s="69" t="s">
        <v>1041</v>
      </c>
      <c r="AU1" s="69" t="s">
        <v>1033</v>
      </c>
      <c r="AV1" s="69" t="s">
        <v>1030</v>
      </c>
      <c r="AW1" s="69" t="s">
        <v>1028</v>
      </c>
      <c r="AX1" s="69" t="s">
        <v>1038</v>
      </c>
      <c r="AY1" s="69" t="s">
        <v>1034</v>
      </c>
      <c r="AZ1" s="69" t="s">
        <v>1035</v>
      </c>
      <c r="BA1" s="69" t="s">
        <v>1031</v>
      </c>
      <c r="BB1" s="69" t="s">
        <v>1032</v>
      </c>
      <c r="BC1" s="69" t="s">
        <v>1017</v>
      </c>
      <c r="BD1" s="69" t="s">
        <v>1021</v>
      </c>
      <c r="BE1" s="69" t="s">
        <v>1015</v>
      </c>
      <c r="BF1" s="69" t="s">
        <v>1024</v>
      </c>
      <c r="BG1" s="69" t="s">
        <v>1026</v>
      </c>
      <c r="BH1" s="69" t="s">
        <v>1020</v>
      </c>
      <c r="BI1" s="69" t="s">
        <v>1014</v>
      </c>
      <c r="BJ1" s="69" t="s">
        <v>1013</v>
      </c>
      <c r="BK1" s="69" t="s">
        <v>1023</v>
      </c>
      <c r="BL1" s="69" t="s">
        <v>1058</v>
      </c>
      <c r="BM1" s="69" t="s">
        <v>1068</v>
      </c>
      <c r="BN1" s="69" t="s">
        <v>1064</v>
      </c>
      <c r="BO1" s="69" t="s">
        <v>1061</v>
      </c>
      <c r="BP1" s="69" t="s">
        <v>1051</v>
      </c>
      <c r="BQ1" s="69" t="s">
        <v>1046</v>
      </c>
      <c r="BR1" s="69" t="s">
        <v>1043</v>
      </c>
      <c r="BS1" s="69" t="s">
        <v>1039</v>
      </c>
      <c r="BT1" s="69" t="s">
        <v>1036</v>
      </c>
      <c r="BU1" s="69" t="s">
        <v>1037</v>
      </c>
      <c r="BV1" s="69" t="s">
        <v>1029</v>
      </c>
      <c r="BW1" s="69" t="s">
        <v>1027</v>
      </c>
      <c r="BX1" s="69" t="s">
        <v>1022</v>
      </c>
      <c r="BY1" s="69" t="s">
        <v>1018</v>
      </c>
      <c r="BZ1" s="69" t="s">
        <v>1016</v>
      </c>
      <c r="CA1" s="69" t="s">
        <v>1025</v>
      </c>
      <c r="CB1" s="69" t="s">
        <v>1019</v>
      </c>
      <c r="CC1" s="69" t="s">
        <v>1002</v>
      </c>
    </row>
    <row r="2" spans="1:81" x14ac:dyDescent="0.25">
      <c r="A2" s="70">
        <v>201812</v>
      </c>
      <c r="B2" s="70">
        <v>9865</v>
      </c>
      <c r="C2" s="71" t="s">
        <v>1549</v>
      </c>
      <c r="D2" s="71" t="s">
        <v>1487</v>
      </c>
      <c r="E2" s="69">
        <v>67079</v>
      </c>
      <c r="F2" s="69">
        <v>3930</v>
      </c>
      <c r="G2" s="69">
        <v>63148</v>
      </c>
      <c r="I2" s="69">
        <v>10692</v>
      </c>
      <c r="J2" s="69">
        <v>760</v>
      </c>
      <c r="K2" s="69">
        <v>73080</v>
      </c>
      <c r="L2" s="69">
        <v>19</v>
      </c>
      <c r="M2" s="69">
        <v>2028</v>
      </c>
      <c r="N2" s="69">
        <v>55546</v>
      </c>
      <c r="O2" s="69">
        <v>4728</v>
      </c>
      <c r="P2" s="69">
        <v>374</v>
      </c>
      <c r="Q2" s="69">
        <v>1345</v>
      </c>
      <c r="S2" s="69">
        <v>13134</v>
      </c>
      <c r="T2" s="69">
        <v>-1080</v>
      </c>
      <c r="U2" s="69">
        <v>14214</v>
      </c>
      <c r="V2" s="69">
        <v>14214</v>
      </c>
      <c r="X2" s="69">
        <v>14214</v>
      </c>
      <c r="Y2" s="69">
        <v>107062</v>
      </c>
      <c r="Z2" s="69">
        <v>48002</v>
      </c>
      <c r="AA2" s="69">
        <v>1886287</v>
      </c>
      <c r="AB2" s="69">
        <v>490085</v>
      </c>
      <c r="AC2" s="69">
        <v>12600</v>
      </c>
      <c r="AF2" s="69">
        <v>12234</v>
      </c>
      <c r="AH2" s="69">
        <v>12234</v>
      </c>
      <c r="AI2" s="69">
        <v>7064</v>
      </c>
      <c r="AK2" s="69">
        <v>8100</v>
      </c>
      <c r="AL2" s="69">
        <v>8337</v>
      </c>
      <c r="AM2" s="69">
        <v>7552</v>
      </c>
      <c r="AO2" s="69">
        <v>2587323</v>
      </c>
      <c r="AP2" s="69">
        <v>372</v>
      </c>
      <c r="AQ2" s="69">
        <v>2302496</v>
      </c>
      <c r="AU2" s="69">
        <v>18485</v>
      </c>
      <c r="AV2" s="69">
        <v>365</v>
      </c>
      <c r="AW2" s="69">
        <v>2321718</v>
      </c>
      <c r="AX2" s="69">
        <v>3</v>
      </c>
      <c r="AY2" s="69">
        <v>133</v>
      </c>
      <c r="AZ2" s="69">
        <v>2014</v>
      </c>
      <c r="BA2" s="69">
        <v>25500</v>
      </c>
      <c r="BB2" s="69">
        <v>20802</v>
      </c>
      <c r="BE2" s="69">
        <v>400</v>
      </c>
      <c r="BG2" s="69">
        <v>400</v>
      </c>
      <c r="BH2" s="69">
        <v>216889</v>
      </c>
      <c r="BI2" s="69">
        <v>238091</v>
      </c>
      <c r="BJ2" s="69">
        <v>2587323</v>
      </c>
      <c r="BT2" s="69">
        <v>1878</v>
      </c>
    </row>
    <row r="3" spans="1:81" x14ac:dyDescent="0.25">
      <c r="A3" s="70">
        <v>201812</v>
      </c>
      <c r="B3" s="70">
        <v>9181</v>
      </c>
      <c r="C3" s="71" t="s">
        <v>1550</v>
      </c>
      <c r="D3" s="71" t="s">
        <v>1487</v>
      </c>
      <c r="E3" s="69">
        <v>216825</v>
      </c>
      <c r="F3" s="69">
        <v>198</v>
      </c>
      <c r="G3" s="69">
        <v>216627</v>
      </c>
      <c r="H3" s="69">
        <v>1507</v>
      </c>
      <c r="I3" s="69">
        <v>59002</v>
      </c>
      <c r="J3" s="69">
        <v>8084</v>
      </c>
      <c r="K3" s="69">
        <v>269052</v>
      </c>
      <c r="L3" s="69">
        <v>-9859</v>
      </c>
      <c r="M3" s="69">
        <v>3173</v>
      </c>
      <c r="N3" s="69">
        <v>199014</v>
      </c>
      <c r="O3" s="69">
        <v>3761</v>
      </c>
      <c r="P3" s="69">
        <v>-482</v>
      </c>
      <c r="Q3" s="69">
        <v>-54023</v>
      </c>
      <c r="R3" s="69">
        <v>2925</v>
      </c>
      <c r="S3" s="69">
        <v>117022</v>
      </c>
      <c r="T3" s="69">
        <v>20396</v>
      </c>
      <c r="U3" s="69">
        <v>96626</v>
      </c>
      <c r="V3" s="69">
        <v>96626</v>
      </c>
      <c r="X3" s="69">
        <v>96626</v>
      </c>
      <c r="Y3" s="69">
        <v>187831</v>
      </c>
      <c r="Z3" s="69">
        <v>247680</v>
      </c>
      <c r="AA3" s="69">
        <v>6163239</v>
      </c>
      <c r="AB3" s="69">
        <v>2675638</v>
      </c>
      <c r="AC3" s="69">
        <v>68004</v>
      </c>
      <c r="AD3" s="69">
        <v>8143</v>
      </c>
      <c r="AF3" s="69">
        <v>126927</v>
      </c>
      <c r="AG3" s="69">
        <v>19825</v>
      </c>
      <c r="AH3" s="69">
        <v>107103</v>
      </c>
      <c r="AI3" s="69">
        <v>7359</v>
      </c>
      <c r="AJ3" s="69">
        <v>575</v>
      </c>
      <c r="AL3" s="69">
        <v>9748</v>
      </c>
      <c r="AM3" s="69">
        <v>22954</v>
      </c>
      <c r="AN3" s="69">
        <v>9798</v>
      </c>
      <c r="AO3" s="69">
        <v>9541880</v>
      </c>
      <c r="AP3" s="69">
        <v>24887</v>
      </c>
      <c r="AQ3" s="69">
        <v>7650217</v>
      </c>
      <c r="AT3" s="69">
        <v>13101</v>
      </c>
      <c r="AU3" s="69">
        <v>158688</v>
      </c>
      <c r="AV3" s="69">
        <v>562</v>
      </c>
      <c r="AW3" s="69">
        <v>7847456</v>
      </c>
      <c r="AX3" s="69">
        <v>34935</v>
      </c>
      <c r="AY3" s="69">
        <v>11814</v>
      </c>
      <c r="AZ3" s="69">
        <v>57152</v>
      </c>
      <c r="BB3" s="69">
        <v>100000</v>
      </c>
      <c r="BE3" s="69">
        <v>0</v>
      </c>
      <c r="BF3" s="69">
        <v>0</v>
      </c>
      <c r="BH3" s="69">
        <v>1537273</v>
      </c>
      <c r="BI3" s="69">
        <v>1637273</v>
      </c>
      <c r="BJ3" s="69">
        <v>9541880</v>
      </c>
      <c r="BN3" s="69">
        <v>0</v>
      </c>
      <c r="BP3" s="69">
        <v>13985</v>
      </c>
      <c r="BT3" s="69">
        <v>7846</v>
      </c>
      <c r="BU3" s="69">
        <v>2557</v>
      </c>
    </row>
    <row r="4" spans="1:81" x14ac:dyDescent="0.25">
      <c r="A4" s="70">
        <v>201812</v>
      </c>
      <c r="B4" s="70">
        <v>6460</v>
      </c>
      <c r="C4" s="71" t="s">
        <v>1551</v>
      </c>
      <c r="D4" s="71" t="s">
        <v>1487</v>
      </c>
      <c r="E4" s="69">
        <v>386817</v>
      </c>
      <c r="F4" s="69">
        <v>14123</v>
      </c>
      <c r="G4" s="69">
        <v>372694</v>
      </c>
      <c r="H4" s="69">
        <v>11396</v>
      </c>
      <c r="I4" s="69">
        <v>195067</v>
      </c>
      <c r="J4" s="69">
        <v>12858</v>
      </c>
      <c r="K4" s="69">
        <v>566299</v>
      </c>
      <c r="L4" s="69">
        <v>9531</v>
      </c>
      <c r="M4" s="69">
        <v>13940</v>
      </c>
      <c r="N4" s="69">
        <v>438578</v>
      </c>
      <c r="O4" s="69">
        <v>-44379</v>
      </c>
      <c r="P4" s="69">
        <v>793</v>
      </c>
      <c r="Q4" s="69">
        <v>-110782</v>
      </c>
      <c r="R4" s="69">
        <v>14565</v>
      </c>
      <c r="S4" s="69">
        <v>320125</v>
      </c>
      <c r="T4" s="69">
        <v>58029</v>
      </c>
      <c r="U4" s="69">
        <v>262097</v>
      </c>
      <c r="V4" s="69">
        <v>262097</v>
      </c>
      <c r="X4" s="69">
        <v>262097</v>
      </c>
      <c r="Y4" s="69">
        <v>179956</v>
      </c>
      <c r="Z4" s="69">
        <v>914420</v>
      </c>
      <c r="AA4" s="69">
        <v>9436840</v>
      </c>
      <c r="AB4" s="69">
        <v>4374064</v>
      </c>
      <c r="AC4" s="69">
        <v>304003</v>
      </c>
      <c r="AD4" s="69">
        <v>123651</v>
      </c>
      <c r="AE4" s="69">
        <v>445241</v>
      </c>
      <c r="AF4" s="69">
        <v>112635</v>
      </c>
      <c r="AG4" s="69">
        <v>0</v>
      </c>
      <c r="AH4" s="69">
        <v>112635</v>
      </c>
      <c r="AI4" s="69">
        <v>22760</v>
      </c>
      <c r="AJ4" s="69">
        <v>6814</v>
      </c>
      <c r="AK4" s="69">
        <v>18496</v>
      </c>
      <c r="AL4" s="69">
        <v>4434</v>
      </c>
      <c r="AM4" s="69">
        <v>73361</v>
      </c>
      <c r="AN4" s="69">
        <v>68629</v>
      </c>
      <c r="AO4" s="69">
        <v>16617701</v>
      </c>
      <c r="AP4" s="69">
        <v>298610</v>
      </c>
      <c r="AQ4" s="69">
        <v>13452242</v>
      </c>
      <c r="AR4" s="69">
        <v>445572</v>
      </c>
      <c r="AT4" s="69">
        <v>14394</v>
      </c>
      <c r="AU4" s="69">
        <v>160247</v>
      </c>
      <c r="AV4" s="69">
        <v>3609</v>
      </c>
      <c r="AW4" s="69">
        <v>14374674</v>
      </c>
      <c r="AX4" s="69">
        <v>26135</v>
      </c>
      <c r="AY4" s="69">
        <v>3653</v>
      </c>
      <c r="AZ4" s="69">
        <v>32805</v>
      </c>
      <c r="BA4" s="69">
        <v>223477</v>
      </c>
      <c r="BB4" s="69">
        <v>200000</v>
      </c>
      <c r="BC4" s="69">
        <v>10968</v>
      </c>
      <c r="BD4" s="69">
        <v>10968</v>
      </c>
      <c r="BE4" s="69">
        <v>0</v>
      </c>
      <c r="BF4" s="69">
        <v>0</v>
      </c>
      <c r="BH4" s="69">
        <v>1775777</v>
      </c>
      <c r="BI4" s="69">
        <v>1986745</v>
      </c>
      <c r="BJ4" s="69">
        <v>16617701</v>
      </c>
      <c r="BL4" s="69">
        <v>6678</v>
      </c>
      <c r="BN4" s="69">
        <v>519638</v>
      </c>
      <c r="BP4" s="69">
        <v>6082</v>
      </c>
      <c r="BT4" s="69">
        <v>3016</v>
      </c>
    </row>
    <row r="5" spans="1:81" x14ac:dyDescent="0.25">
      <c r="A5" s="70">
        <v>201812</v>
      </c>
      <c r="B5" s="70">
        <v>9870</v>
      </c>
      <c r="C5" s="71" t="s">
        <v>1552</v>
      </c>
      <c r="D5" s="71" t="s">
        <v>1487</v>
      </c>
      <c r="E5" s="69">
        <v>24433</v>
      </c>
      <c r="F5" s="69">
        <v>2185</v>
      </c>
      <c r="G5" s="69">
        <v>22248</v>
      </c>
      <c r="H5" s="69">
        <v>229</v>
      </c>
      <c r="I5" s="69">
        <v>3586</v>
      </c>
      <c r="J5" s="69">
        <v>27</v>
      </c>
      <c r="K5" s="69">
        <v>26036</v>
      </c>
      <c r="L5" s="69">
        <v>-261</v>
      </c>
      <c r="M5" s="69">
        <v>1549</v>
      </c>
      <c r="N5" s="69">
        <v>23792</v>
      </c>
      <c r="O5" s="69">
        <v>920</v>
      </c>
      <c r="Q5" s="69">
        <v>726</v>
      </c>
      <c r="S5" s="69">
        <v>1885</v>
      </c>
      <c r="T5" s="69">
        <v>339</v>
      </c>
      <c r="U5" s="69">
        <v>1546</v>
      </c>
      <c r="V5" s="69">
        <v>1546</v>
      </c>
      <c r="X5" s="69">
        <v>1546</v>
      </c>
      <c r="Y5" s="69">
        <v>42985</v>
      </c>
      <c r="Z5" s="69">
        <v>27738</v>
      </c>
      <c r="AA5" s="69">
        <v>581638</v>
      </c>
      <c r="AB5" s="69">
        <v>83569</v>
      </c>
      <c r="AC5" s="69">
        <v>6865</v>
      </c>
      <c r="AF5" s="69">
        <v>11421</v>
      </c>
      <c r="AH5" s="69">
        <v>11421</v>
      </c>
      <c r="AI5" s="69">
        <v>3828</v>
      </c>
      <c r="AJ5" s="69">
        <v>68</v>
      </c>
      <c r="AK5" s="69">
        <v>0</v>
      </c>
      <c r="AL5" s="69">
        <v>12993</v>
      </c>
      <c r="AM5" s="69">
        <v>3768</v>
      </c>
      <c r="AN5" s="69">
        <v>717</v>
      </c>
      <c r="AO5" s="69">
        <v>775589</v>
      </c>
      <c r="AQ5" s="69">
        <v>700473</v>
      </c>
      <c r="AT5" s="69">
        <v>0</v>
      </c>
      <c r="AU5" s="69">
        <v>11783</v>
      </c>
      <c r="AV5" s="69">
        <v>66</v>
      </c>
      <c r="AW5" s="69">
        <v>712322</v>
      </c>
      <c r="AX5" s="69">
        <v>3</v>
      </c>
      <c r="AY5" s="69">
        <v>62</v>
      </c>
      <c r="AZ5" s="69">
        <v>536</v>
      </c>
      <c r="BA5" s="69">
        <v>6000</v>
      </c>
      <c r="BB5" s="69">
        <v>52608</v>
      </c>
      <c r="BH5" s="69">
        <v>3950</v>
      </c>
      <c r="BI5" s="69">
        <v>56731</v>
      </c>
      <c r="BJ5" s="69">
        <v>775589</v>
      </c>
      <c r="BK5" s="69">
        <v>173</v>
      </c>
      <c r="BN5" s="69">
        <v>0</v>
      </c>
      <c r="BT5" s="69">
        <v>459</v>
      </c>
      <c r="BU5" s="69">
        <v>11</v>
      </c>
    </row>
  </sheetData>
  <sheetProtection password="BF77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57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6.7109375" style="5" hidden="1" customWidth="1"/>
    <col min="3" max="3" width="3.28515625" style="5" bestFit="1" customWidth="1"/>
    <col min="4" max="4" width="4" style="5" bestFit="1" customWidth="1"/>
    <col min="5" max="5" width="84.28515625" style="5" bestFit="1" customWidth="1"/>
    <col min="6" max="6" width="19.140625" style="5" customWidth="1"/>
    <col min="7" max="7" width="9.140625" style="5" customWidth="1"/>
    <col min="8" max="16384" width="9.140625" style="5" hidden="1"/>
  </cols>
  <sheetData>
    <row r="1" spans="1:6" x14ac:dyDescent="0.25">
      <c r="C1" s="142" t="s">
        <v>2028</v>
      </c>
      <c r="D1" s="142"/>
      <c r="E1" s="142"/>
    </row>
    <row r="2" spans="1:6" x14ac:dyDescent="0.25"/>
    <row r="3" spans="1:6" ht="23.25" x14ac:dyDescent="0.25">
      <c r="C3" s="143" t="s">
        <v>978</v>
      </c>
      <c r="D3" s="143"/>
      <c r="E3" s="143"/>
      <c r="F3" s="143"/>
    </row>
    <row r="4" spans="1:6" ht="25.5" x14ac:dyDescent="0.25">
      <c r="A4" s="125" t="s">
        <v>31</v>
      </c>
      <c r="B4" s="18" t="s">
        <v>898</v>
      </c>
      <c r="C4" s="14"/>
      <c r="D4" s="14"/>
      <c r="E4" s="14"/>
      <c r="F4" s="20" t="s">
        <v>818</v>
      </c>
    </row>
    <row r="5" spans="1:6" x14ac:dyDescent="0.25">
      <c r="A5" s="13" t="s">
        <v>142</v>
      </c>
      <c r="B5" s="5" t="str">
        <f>"BeEk_"&amp;$B$4&amp;"_"&amp;A5</f>
        <v>BeEk_BEk_aagP</v>
      </c>
      <c r="C5" s="15" t="s">
        <v>0</v>
      </c>
      <c r="D5" s="14"/>
      <c r="E5" s="15" t="s">
        <v>112</v>
      </c>
      <c r="F5" s="27">
        <v>29987562</v>
      </c>
    </row>
    <row r="6" spans="1:6" x14ac:dyDescent="0.25">
      <c r="A6" s="13" t="s">
        <v>143</v>
      </c>
      <c r="B6" s="5" t="str">
        <f t="shared" ref="B6:B55" si="0">"BeEk_"&amp;$B$4&amp;"_"&amp;A6</f>
        <v>BeEk_BEk_NyK</v>
      </c>
      <c r="C6" s="14"/>
      <c r="D6" s="14" t="s">
        <v>807</v>
      </c>
      <c r="E6" s="14" t="s">
        <v>113</v>
      </c>
      <c r="F6" s="27">
        <v>898764</v>
      </c>
    </row>
    <row r="7" spans="1:6" x14ac:dyDescent="0.25">
      <c r="A7" s="13" t="s">
        <v>144</v>
      </c>
      <c r="B7" s="5" t="str">
        <f t="shared" si="0"/>
        <v>BeEk_BEk_UdFo</v>
      </c>
      <c r="C7" s="14"/>
      <c r="D7" s="14" t="s">
        <v>808</v>
      </c>
      <c r="E7" s="14" t="s">
        <v>114</v>
      </c>
      <c r="F7" s="27">
        <v>5000</v>
      </c>
    </row>
    <row r="8" spans="1:6" x14ac:dyDescent="0.25">
      <c r="A8" s="13" t="s">
        <v>145</v>
      </c>
      <c r="B8" s="5" t="str">
        <f t="shared" si="0"/>
        <v>BeEk_BEk_UdFu</v>
      </c>
      <c r="C8" s="14"/>
      <c r="D8" s="14" t="s">
        <v>809</v>
      </c>
      <c r="E8" s="14" t="s">
        <v>115</v>
      </c>
      <c r="F8" s="27">
        <v>9182</v>
      </c>
    </row>
    <row r="9" spans="1:6" x14ac:dyDescent="0.25">
      <c r="A9" s="13" t="s">
        <v>146</v>
      </c>
      <c r="B9" s="5" t="str">
        <f t="shared" si="0"/>
        <v>BeEk_BEk_UdNed</v>
      </c>
      <c r="C9" s="14"/>
      <c r="D9" s="14" t="s">
        <v>810</v>
      </c>
      <c r="E9" s="14" t="s">
        <v>116</v>
      </c>
      <c r="F9" s="27">
        <v>1310362</v>
      </c>
    </row>
    <row r="10" spans="1:6" x14ac:dyDescent="0.25">
      <c r="A10" s="13" t="s">
        <v>147</v>
      </c>
      <c r="B10" s="5" t="str">
        <f t="shared" si="0"/>
        <v>BeEk_BEk_aagU</v>
      </c>
      <c r="C10" s="14"/>
      <c r="D10" s="14"/>
      <c r="E10" s="15" t="s">
        <v>117</v>
      </c>
      <c r="F10" s="27">
        <v>29590145</v>
      </c>
    </row>
    <row r="11" spans="1:6" x14ac:dyDescent="0.25">
      <c r="A11" s="14"/>
      <c r="C11" s="14"/>
      <c r="D11" s="14"/>
      <c r="E11" s="15"/>
      <c r="F11" s="14"/>
    </row>
    <row r="12" spans="1:6" x14ac:dyDescent="0.25">
      <c r="A12" s="13" t="s">
        <v>148</v>
      </c>
      <c r="B12" s="5" t="str">
        <f t="shared" si="0"/>
        <v>BeEk_BEk_OEP</v>
      </c>
      <c r="C12" s="15" t="s">
        <v>1</v>
      </c>
      <c r="D12" s="14"/>
      <c r="E12" s="15" t="s">
        <v>118</v>
      </c>
      <c r="F12" s="27">
        <v>1633685</v>
      </c>
    </row>
    <row r="13" spans="1:6" x14ac:dyDescent="0.25">
      <c r="A13" s="13" t="s">
        <v>150</v>
      </c>
      <c r="B13" s="5" t="str">
        <f t="shared" si="0"/>
        <v>BeEk_BEk_OErv</v>
      </c>
      <c r="C13" s="14"/>
      <c r="D13" s="14" t="s">
        <v>647</v>
      </c>
      <c r="E13" s="14" t="s">
        <v>119</v>
      </c>
      <c r="F13" s="27">
        <v>0</v>
      </c>
    </row>
    <row r="14" spans="1:6" x14ac:dyDescent="0.25">
      <c r="A14" s="13" t="s">
        <v>151</v>
      </c>
      <c r="B14" s="5" t="str">
        <f t="shared" si="0"/>
        <v>BeEk_BEk_OEE</v>
      </c>
      <c r="C14" s="14"/>
      <c r="D14" s="14" t="s">
        <v>648</v>
      </c>
      <c r="E14" s="14" t="s">
        <v>120</v>
      </c>
      <c r="F14" s="27">
        <v>500590</v>
      </c>
    </row>
    <row r="15" spans="1:6" x14ac:dyDescent="0.25">
      <c r="A15" s="13" t="s">
        <v>152</v>
      </c>
      <c r="B15" s="5" t="str">
        <f t="shared" si="0"/>
        <v>BeEk_BEk_OEF</v>
      </c>
      <c r="C15" s="14"/>
      <c r="D15" s="14" t="s">
        <v>649</v>
      </c>
      <c r="E15" s="14" t="s">
        <v>121</v>
      </c>
      <c r="F15" s="27">
        <v>0</v>
      </c>
    </row>
    <row r="16" spans="1:6" x14ac:dyDescent="0.25">
      <c r="A16" s="13" t="s">
        <v>153</v>
      </c>
      <c r="B16" s="5" t="str">
        <f t="shared" si="0"/>
        <v>BeEk_BEk_OEOs</v>
      </c>
      <c r="C16" s="14"/>
      <c r="D16" s="14" t="s">
        <v>650</v>
      </c>
      <c r="E16" s="14" t="s">
        <v>122</v>
      </c>
      <c r="F16" s="27">
        <v>0</v>
      </c>
    </row>
    <row r="17" spans="1:6" x14ac:dyDescent="0.25">
      <c r="A17" s="13" t="s">
        <v>154</v>
      </c>
      <c r="B17" s="5" t="str">
        <f t="shared" si="0"/>
        <v>BeEk_BEk_OEX</v>
      </c>
      <c r="C17" s="14"/>
      <c r="D17" s="14" t="s">
        <v>651</v>
      </c>
      <c r="E17" s="14" t="s">
        <v>123</v>
      </c>
      <c r="F17" s="27">
        <v>93697</v>
      </c>
    </row>
    <row r="18" spans="1:6" x14ac:dyDescent="0.25">
      <c r="A18" s="13" t="s">
        <v>149</v>
      </c>
      <c r="B18" s="5" t="str">
        <f t="shared" si="0"/>
        <v>BeEk_BEk_OEU</v>
      </c>
      <c r="C18" s="14"/>
      <c r="D18" s="14"/>
      <c r="E18" s="15" t="s">
        <v>124</v>
      </c>
      <c r="F18" s="27">
        <v>2040578</v>
      </c>
    </row>
    <row r="19" spans="1:6" x14ac:dyDescent="0.25">
      <c r="A19" s="14"/>
      <c r="C19" s="14"/>
      <c r="D19" s="14"/>
      <c r="E19" s="15"/>
      <c r="F19" s="14"/>
    </row>
    <row r="20" spans="1:6" x14ac:dyDescent="0.25">
      <c r="A20" s="13" t="s">
        <v>155</v>
      </c>
      <c r="B20" s="5" t="str">
        <f t="shared" si="0"/>
        <v>BeEk_BEk_AVP</v>
      </c>
      <c r="C20" s="15" t="s">
        <v>2</v>
      </c>
      <c r="D20" s="14"/>
      <c r="E20" s="15" t="s">
        <v>125</v>
      </c>
      <c r="F20" s="27">
        <v>809053</v>
      </c>
    </row>
    <row r="21" spans="1:6" x14ac:dyDescent="0.25">
      <c r="A21" s="13" t="s">
        <v>157</v>
      </c>
      <c r="B21" s="5" t="str">
        <f t="shared" si="0"/>
        <v>BeEk_BEk_AVrg</v>
      </c>
      <c r="C21" s="14"/>
      <c r="D21" s="14" t="s">
        <v>763</v>
      </c>
      <c r="E21" s="14" t="s">
        <v>119</v>
      </c>
      <c r="F21" s="27">
        <v>-11737</v>
      </c>
    </row>
    <row r="22" spans="1:6" x14ac:dyDescent="0.25">
      <c r="A22" s="13" t="s">
        <v>158</v>
      </c>
      <c r="B22" s="5" t="str">
        <f t="shared" si="0"/>
        <v>BeEk_BEk_AVE</v>
      </c>
      <c r="C22" s="14"/>
      <c r="D22" s="14" t="s">
        <v>764</v>
      </c>
      <c r="E22" s="14" t="s">
        <v>126</v>
      </c>
      <c r="F22" s="27">
        <v>176776</v>
      </c>
    </row>
    <row r="23" spans="1:6" x14ac:dyDescent="0.25">
      <c r="A23" s="13" t="s">
        <v>159</v>
      </c>
      <c r="B23" s="5" t="str">
        <f t="shared" si="0"/>
        <v>BeEk_BEk_AVF</v>
      </c>
      <c r="C23" s="14"/>
      <c r="D23" s="14" t="s">
        <v>813</v>
      </c>
      <c r="E23" s="14" t="s">
        <v>121</v>
      </c>
      <c r="F23" s="27">
        <v>0</v>
      </c>
    </row>
    <row r="24" spans="1:6" x14ac:dyDescent="0.25">
      <c r="A24" s="13" t="s">
        <v>160</v>
      </c>
      <c r="B24" s="5" t="str">
        <f t="shared" si="0"/>
        <v>BeEk_BEk_AVT</v>
      </c>
      <c r="C24" s="14"/>
      <c r="D24" s="14" t="s">
        <v>814</v>
      </c>
      <c r="E24" s="14" t="s">
        <v>127</v>
      </c>
      <c r="F24" s="27">
        <v>196418</v>
      </c>
    </row>
    <row r="25" spans="1:6" x14ac:dyDescent="0.25">
      <c r="A25" s="13" t="s">
        <v>161</v>
      </c>
      <c r="B25" s="5" t="str">
        <f t="shared" si="0"/>
        <v>BeEk_BEk_AVrr</v>
      </c>
      <c r="C25" s="14"/>
      <c r="D25" s="14" t="s">
        <v>815</v>
      </c>
      <c r="E25" s="14" t="s">
        <v>128</v>
      </c>
      <c r="F25" s="27">
        <v>37168</v>
      </c>
    </row>
    <row r="26" spans="1:6" x14ac:dyDescent="0.25">
      <c r="A26" s="13" t="s">
        <v>162</v>
      </c>
      <c r="B26" s="5" t="str">
        <f t="shared" si="0"/>
        <v>BeEk_BEk_AVTb</v>
      </c>
      <c r="C26" s="14"/>
      <c r="D26" s="14" t="s">
        <v>816</v>
      </c>
      <c r="E26" s="14" t="s">
        <v>129</v>
      </c>
      <c r="F26" s="27">
        <v>12396</v>
      </c>
    </row>
    <row r="27" spans="1:6" x14ac:dyDescent="0.25">
      <c r="A27" s="13" t="s">
        <v>163</v>
      </c>
      <c r="B27" s="5" t="str">
        <f t="shared" si="0"/>
        <v>BeEk_BEk_AVX</v>
      </c>
      <c r="C27" s="14"/>
      <c r="D27" s="14" t="s">
        <v>817</v>
      </c>
      <c r="E27" s="14" t="s">
        <v>123</v>
      </c>
      <c r="F27" s="27">
        <v>287445</v>
      </c>
    </row>
    <row r="28" spans="1:6" x14ac:dyDescent="0.25">
      <c r="A28" s="13" t="s">
        <v>164</v>
      </c>
      <c r="B28" s="5" t="str">
        <f t="shared" si="0"/>
        <v>BeEk_BEk_TotIO</v>
      </c>
      <c r="C28" s="14"/>
      <c r="D28" s="14"/>
      <c r="E28" s="14" t="s">
        <v>938</v>
      </c>
      <c r="F28" s="27">
        <v>36167</v>
      </c>
    </row>
    <row r="29" spans="1:6" x14ac:dyDescent="0.25">
      <c r="A29" s="13" t="s">
        <v>156</v>
      </c>
      <c r="B29" s="5" t="str">
        <f t="shared" si="0"/>
        <v>BeEk_BEk_AVU</v>
      </c>
      <c r="C29" s="14"/>
      <c r="D29" s="14"/>
      <c r="E29" s="15" t="s">
        <v>130</v>
      </c>
      <c r="F29" s="27">
        <v>833492</v>
      </c>
    </row>
    <row r="30" spans="1:6" x14ac:dyDescent="0.25">
      <c r="A30" s="14"/>
      <c r="C30" s="14"/>
      <c r="D30" s="14"/>
      <c r="E30" s="15"/>
      <c r="F30" s="14"/>
    </row>
    <row r="31" spans="1:6" x14ac:dyDescent="0.25">
      <c r="A31" s="13" t="s">
        <v>165</v>
      </c>
      <c r="B31" s="5" t="str">
        <f t="shared" si="0"/>
        <v>BeEk_BEk_ARP</v>
      </c>
      <c r="C31" s="15" t="s">
        <v>3</v>
      </c>
      <c r="D31" s="14"/>
      <c r="E31" s="15" t="s">
        <v>131</v>
      </c>
      <c r="F31" s="27">
        <v>53077234</v>
      </c>
    </row>
    <row r="32" spans="1:6" x14ac:dyDescent="0.25">
      <c r="A32" s="13" t="s">
        <v>167</v>
      </c>
      <c r="B32" s="5" t="str">
        <f t="shared" si="0"/>
        <v>BeEk_BEk_ARrv</v>
      </c>
      <c r="C32" s="14"/>
      <c r="D32" s="14" t="s">
        <v>765</v>
      </c>
      <c r="E32" s="14" t="s">
        <v>119</v>
      </c>
      <c r="F32" s="27">
        <v>-366726</v>
      </c>
    </row>
    <row r="33" spans="1:6" x14ac:dyDescent="0.25">
      <c r="A33" s="13" t="s">
        <v>168</v>
      </c>
      <c r="B33" s="5" t="str">
        <f t="shared" si="0"/>
        <v>BeEk_BEk_ARDB</v>
      </c>
      <c r="C33" s="14"/>
      <c r="D33" s="14" t="s">
        <v>766</v>
      </c>
      <c r="E33" s="14" t="s">
        <v>132</v>
      </c>
      <c r="F33" s="27">
        <v>1480899</v>
      </c>
    </row>
    <row r="34" spans="1:6" x14ac:dyDescent="0.25">
      <c r="A34" s="13" t="s">
        <v>169</v>
      </c>
      <c r="B34" s="5" t="str">
        <f t="shared" si="0"/>
        <v>BeEk_BEk_ARF</v>
      </c>
      <c r="C34" s="14"/>
      <c r="D34" s="14" t="s">
        <v>927</v>
      </c>
      <c r="E34" s="14" t="s">
        <v>121</v>
      </c>
      <c r="F34" s="27">
        <v>75</v>
      </c>
    </row>
    <row r="35" spans="1:6" x14ac:dyDescent="0.25">
      <c r="A35" s="13" t="s">
        <v>170</v>
      </c>
      <c r="B35" s="5" t="str">
        <f t="shared" si="0"/>
        <v>BeEk_BEk_AREK</v>
      </c>
      <c r="C35" s="14"/>
      <c r="D35" s="14" t="s">
        <v>928</v>
      </c>
      <c r="E35" s="14" t="s">
        <v>133</v>
      </c>
      <c r="F35" s="27">
        <v>145</v>
      </c>
    </row>
    <row r="36" spans="1:6" x14ac:dyDescent="0.25">
      <c r="A36" s="13" t="s">
        <v>171</v>
      </c>
      <c r="B36" s="5" t="str">
        <f t="shared" si="0"/>
        <v>BeEk_BEk_ART</v>
      </c>
      <c r="C36" s="14"/>
      <c r="D36" s="14" t="s">
        <v>929</v>
      </c>
      <c r="E36" s="14" t="s">
        <v>127</v>
      </c>
      <c r="F36" s="27">
        <v>2581285</v>
      </c>
    </row>
    <row r="37" spans="1:6" x14ac:dyDescent="0.25">
      <c r="A37" s="13" t="s">
        <v>173</v>
      </c>
      <c r="B37" s="5" t="str">
        <f t="shared" si="0"/>
        <v>BeEk_BEk_ARKK</v>
      </c>
      <c r="C37" s="14"/>
      <c r="D37" s="14" t="s">
        <v>930</v>
      </c>
      <c r="E37" s="14" t="s">
        <v>134</v>
      </c>
      <c r="F37" s="27">
        <v>0</v>
      </c>
    </row>
    <row r="38" spans="1:6" x14ac:dyDescent="0.25">
      <c r="A38" s="13" t="s">
        <v>172</v>
      </c>
      <c r="B38" s="5" t="str">
        <f t="shared" si="0"/>
        <v>BeEk_BEk_ARX</v>
      </c>
      <c r="C38" s="14"/>
      <c r="D38" s="14" t="s">
        <v>931</v>
      </c>
      <c r="E38" s="14" t="s">
        <v>123</v>
      </c>
      <c r="F38" s="27">
        <v>1143679</v>
      </c>
    </row>
    <row r="39" spans="1:6" x14ac:dyDescent="0.25">
      <c r="A39" s="13" t="s">
        <v>166</v>
      </c>
      <c r="B39" s="5" t="str">
        <f t="shared" si="0"/>
        <v>BeEk_BEk_ARU</v>
      </c>
      <c r="C39" s="14"/>
      <c r="D39" s="14"/>
      <c r="E39" s="15" t="s">
        <v>135</v>
      </c>
      <c r="F39" s="27">
        <v>55629235</v>
      </c>
    </row>
    <row r="40" spans="1:6" x14ac:dyDescent="0.25">
      <c r="A40" s="14"/>
      <c r="C40" s="14"/>
      <c r="D40" s="14"/>
      <c r="E40" s="15"/>
      <c r="F40" s="14"/>
    </row>
    <row r="41" spans="1:6" x14ac:dyDescent="0.25">
      <c r="A41" s="13" t="s">
        <v>174</v>
      </c>
      <c r="B41" s="5" t="str">
        <f t="shared" si="0"/>
        <v>BeEk_BEk_OUP</v>
      </c>
      <c r="C41" s="15" t="s">
        <v>4</v>
      </c>
      <c r="D41" s="14"/>
      <c r="E41" s="15" t="s">
        <v>136</v>
      </c>
      <c r="F41" s="27">
        <v>207556694</v>
      </c>
    </row>
    <row r="42" spans="1:6" x14ac:dyDescent="0.25">
      <c r="A42" s="13" t="s">
        <v>175</v>
      </c>
      <c r="B42" s="5" t="str">
        <f t="shared" si="0"/>
        <v>BeEk_BEk_OUrv</v>
      </c>
      <c r="C42" s="14"/>
      <c r="D42" s="14" t="s">
        <v>587</v>
      </c>
      <c r="E42" s="14" t="s">
        <v>119</v>
      </c>
      <c r="F42" s="27">
        <v>-3166227</v>
      </c>
    </row>
    <row r="43" spans="1:6" x14ac:dyDescent="0.25">
      <c r="A43" s="13" t="s">
        <v>176</v>
      </c>
      <c r="B43" s="5" t="str">
        <f t="shared" si="0"/>
        <v>BeEk_BEk_OUY</v>
      </c>
      <c r="C43" s="14"/>
      <c r="D43" s="14" t="s">
        <v>588</v>
      </c>
      <c r="E43" s="14" t="s">
        <v>137</v>
      </c>
      <c r="F43" s="27">
        <v>23214605</v>
      </c>
    </row>
    <row r="44" spans="1:6" x14ac:dyDescent="0.25">
      <c r="A44" s="13" t="s">
        <v>177</v>
      </c>
      <c r="B44" s="5" t="str">
        <f t="shared" si="0"/>
        <v>BeEk_BEk_OUF</v>
      </c>
      <c r="C44" s="14"/>
      <c r="D44" s="14" t="s">
        <v>589</v>
      </c>
      <c r="E44" s="14" t="s">
        <v>121</v>
      </c>
      <c r="F44" s="27">
        <v>3313973</v>
      </c>
    </row>
    <row r="45" spans="1:6" x14ac:dyDescent="0.25">
      <c r="A45" s="13" t="s">
        <v>178</v>
      </c>
      <c r="B45" s="5" t="str">
        <f t="shared" si="0"/>
        <v>BeEk_BEk_OUEK</v>
      </c>
      <c r="C45" s="14"/>
      <c r="D45" s="14" t="s">
        <v>590</v>
      </c>
      <c r="E45" s="14" t="s">
        <v>133</v>
      </c>
      <c r="F45" s="27">
        <v>43746552</v>
      </c>
    </row>
    <row r="46" spans="1:6" x14ac:dyDescent="0.25">
      <c r="A46" s="13" t="s">
        <v>963</v>
      </c>
      <c r="B46" s="5" t="str">
        <f t="shared" si="0"/>
        <v>BeEk_BEk_OUT</v>
      </c>
      <c r="C46" s="14"/>
      <c r="D46" s="14" t="s">
        <v>932</v>
      </c>
      <c r="E46" s="14" t="s">
        <v>127</v>
      </c>
      <c r="F46" s="27">
        <v>1480984</v>
      </c>
    </row>
    <row r="47" spans="1:6" x14ac:dyDescent="0.25">
      <c r="A47" s="13" t="s">
        <v>964</v>
      </c>
      <c r="B47" s="5" t="str">
        <f t="shared" si="0"/>
        <v>BeEk_BEk_OUaEK</v>
      </c>
      <c r="C47" s="14"/>
      <c r="D47" s="14" t="s">
        <v>933</v>
      </c>
      <c r="E47" s="14" t="s">
        <v>134</v>
      </c>
      <c r="F47" s="27">
        <v>53981311</v>
      </c>
    </row>
    <row r="48" spans="1:6" x14ac:dyDescent="0.25">
      <c r="A48" s="13" t="s">
        <v>179</v>
      </c>
      <c r="B48" s="5" t="str">
        <f t="shared" si="0"/>
        <v>BeEk_BEk_OUUU</v>
      </c>
      <c r="C48" s="14"/>
      <c r="D48" s="14" t="s">
        <v>961</v>
      </c>
      <c r="E48" s="14" t="s">
        <v>138</v>
      </c>
      <c r="F48" s="27">
        <v>11612661</v>
      </c>
    </row>
    <row r="49" spans="1:6" x14ac:dyDescent="0.25">
      <c r="A49" s="13" t="s">
        <v>180</v>
      </c>
      <c r="B49" s="5" t="str">
        <f t="shared" si="0"/>
        <v>BeEk_BEk_OUX</v>
      </c>
      <c r="C49" s="14"/>
      <c r="D49" s="14" t="s">
        <v>962</v>
      </c>
      <c r="E49" s="14" t="s">
        <v>123</v>
      </c>
      <c r="F49" s="27">
        <v>523685</v>
      </c>
    </row>
    <row r="50" spans="1:6" x14ac:dyDescent="0.25">
      <c r="A50" s="13" t="s">
        <v>181</v>
      </c>
      <c r="B50" s="5" t="str">
        <f t="shared" si="0"/>
        <v>BeEk_BEk_OUOU</v>
      </c>
      <c r="C50" s="14"/>
      <c r="D50" s="14"/>
      <c r="E50" s="15" t="s">
        <v>965</v>
      </c>
      <c r="F50" s="27">
        <v>210028923</v>
      </c>
    </row>
    <row r="51" spans="1:6" x14ac:dyDescent="0.25">
      <c r="A51" s="14"/>
      <c r="C51" s="14"/>
      <c r="D51" s="14"/>
      <c r="E51" s="14"/>
      <c r="F51" s="14"/>
    </row>
    <row r="52" spans="1:6" x14ac:dyDescent="0.25">
      <c r="A52" s="13" t="s">
        <v>111</v>
      </c>
      <c r="B52" s="5" t="str">
        <f t="shared" si="0"/>
        <v>BeEk_BEk_TotEK</v>
      </c>
      <c r="C52" s="15" t="s">
        <v>5</v>
      </c>
      <c r="D52" s="14"/>
      <c r="E52" s="15" t="s">
        <v>100</v>
      </c>
      <c r="F52" s="27">
        <v>298122370</v>
      </c>
    </row>
    <row r="53" spans="1:6" x14ac:dyDescent="0.25">
      <c r="A53" s="13" t="s">
        <v>182</v>
      </c>
      <c r="B53" s="5" t="str">
        <f t="shared" si="0"/>
        <v>BeEk_BEk_FUd</v>
      </c>
      <c r="C53" s="14"/>
      <c r="D53" s="14"/>
      <c r="E53" s="14" t="s">
        <v>139</v>
      </c>
      <c r="F53" s="27">
        <v>9822497</v>
      </c>
    </row>
    <row r="54" spans="1:6" x14ac:dyDescent="0.25">
      <c r="A54" s="13" t="s">
        <v>183</v>
      </c>
      <c r="B54" s="5" t="str">
        <f t="shared" si="0"/>
        <v>BeEk_BEk_Fx</v>
      </c>
      <c r="C54" s="14"/>
      <c r="D54" s="14"/>
      <c r="E54" s="14" t="s">
        <v>140</v>
      </c>
      <c r="F54" s="27">
        <v>-188000</v>
      </c>
    </row>
    <row r="55" spans="1:6" x14ac:dyDescent="0.25">
      <c r="A55" s="13" t="s">
        <v>184</v>
      </c>
      <c r="B55" s="5" t="str">
        <f t="shared" si="0"/>
        <v>BeEk_BEk_BehKa</v>
      </c>
      <c r="C55" s="14"/>
      <c r="D55" s="14"/>
      <c r="E55" s="14" t="s">
        <v>141</v>
      </c>
      <c r="F55" s="27">
        <v>497480</v>
      </c>
    </row>
    <row r="56" spans="1:6" x14ac:dyDescent="0.25"/>
    <row r="57" spans="1:6" hidden="1" x14ac:dyDescent="0.25"/>
  </sheetData>
  <sheetProtection password="BF77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5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7109375" style="5" hidden="1" customWidth="1"/>
    <col min="2" max="2" width="9.42578125" style="5" hidden="1" customWidth="1"/>
    <col min="3" max="3" width="3.85546875" style="5" customWidth="1"/>
    <col min="4" max="4" width="46.140625" style="5" customWidth="1"/>
    <col min="5" max="5" width="15.7109375" style="5" customWidth="1"/>
    <col min="6" max="6" width="11" style="5" customWidth="1"/>
    <col min="7" max="16384" width="9.140625" style="5" hidden="1"/>
  </cols>
  <sheetData>
    <row r="1" spans="1:6" x14ac:dyDescent="0.25">
      <c r="A1" s="112"/>
      <c r="B1" s="112"/>
      <c r="C1" s="142" t="s">
        <v>2028</v>
      </c>
      <c r="D1" s="142"/>
      <c r="E1" s="142"/>
      <c r="F1" s="113"/>
    </row>
    <row r="2" spans="1:6" x14ac:dyDescent="0.25">
      <c r="A2" s="114"/>
      <c r="B2" s="114"/>
      <c r="C2" s="37"/>
    </row>
    <row r="3" spans="1:6" ht="23.25" x14ac:dyDescent="0.25">
      <c r="C3" s="145" t="s">
        <v>980</v>
      </c>
      <c r="D3" s="146"/>
      <c r="E3" s="147"/>
    </row>
    <row r="4" spans="1:6" x14ac:dyDescent="0.25">
      <c r="A4" s="29" t="s">
        <v>31</v>
      </c>
      <c r="B4" s="18" t="s">
        <v>472</v>
      </c>
      <c r="C4" s="115"/>
      <c r="D4" s="32"/>
      <c r="E4" s="116" t="s">
        <v>981</v>
      </c>
    </row>
    <row r="5" spans="1:6" x14ac:dyDescent="0.25">
      <c r="A5" s="29"/>
      <c r="B5" s="18"/>
      <c r="C5" s="89"/>
      <c r="D5" s="117"/>
      <c r="E5" s="116"/>
    </row>
    <row r="6" spans="1:6" x14ac:dyDescent="0.25">
      <c r="A6" s="23" t="s">
        <v>477</v>
      </c>
      <c r="B6" s="5" t="str">
        <f>"NoNt_"&amp;$B$4&amp;"_"&amp;A6</f>
        <v>NoNt_NT_Kg</v>
      </c>
      <c r="C6" s="118" t="s">
        <v>0</v>
      </c>
      <c r="D6" s="14" t="s">
        <v>475</v>
      </c>
      <c r="E6" s="27">
        <v>298646536</v>
      </c>
    </row>
    <row r="7" spans="1:6" x14ac:dyDescent="0.25">
      <c r="A7" s="23" t="s">
        <v>476</v>
      </c>
      <c r="B7" s="5" t="str">
        <f>"NoNt_"&amp;$B$4&amp;"_"&amp;A7</f>
        <v>NoNt_NT_RiTot</v>
      </c>
      <c r="C7" s="100" t="s">
        <v>1</v>
      </c>
      <c r="D7" s="14" t="s">
        <v>979</v>
      </c>
      <c r="E7" s="27">
        <v>1240486639</v>
      </c>
    </row>
    <row r="8" spans="1:6" x14ac:dyDescent="0.25">
      <c r="A8" s="23"/>
      <c r="B8" s="5" t="s">
        <v>982</v>
      </c>
      <c r="C8" s="100" t="s">
        <v>2</v>
      </c>
      <c r="D8" s="14" t="s">
        <v>471</v>
      </c>
      <c r="E8" s="119">
        <v>24.07</v>
      </c>
    </row>
    <row r="9" spans="1:6" x14ac:dyDescent="0.25">
      <c r="A9" s="114"/>
      <c r="B9" s="114"/>
      <c r="C9" s="120"/>
      <c r="D9" s="120"/>
      <c r="E9" s="114"/>
    </row>
    <row r="10" spans="1:6" hidden="1" x14ac:dyDescent="0.25">
      <c r="A10" s="114"/>
      <c r="B10" s="114"/>
      <c r="E10" s="114"/>
    </row>
    <row r="11" spans="1:6" hidden="1" x14ac:dyDescent="0.25">
      <c r="A11" s="114"/>
      <c r="B11" s="114"/>
      <c r="C11" s="37"/>
    </row>
    <row r="12" spans="1:6" hidden="1" x14ac:dyDescent="0.25">
      <c r="A12" s="114"/>
      <c r="B12" s="114"/>
      <c r="C12" s="114"/>
    </row>
    <row r="13" spans="1:6" hidden="1" x14ac:dyDescent="0.25">
      <c r="A13" s="114"/>
      <c r="B13" s="121"/>
      <c r="C13" s="114"/>
    </row>
    <row r="14" spans="1:6" hidden="1" x14ac:dyDescent="0.25">
      <c r="A14" s="114"/>
      <c r="B14" s="114"/>
      <c r="C14" s="37"/>
    </row>
    <row r="15" spans="1:6" hidden="1" x14ac:dyDescent="0.25">
      <c r="A15" s="114"/>
      <c r="B15" s="114"/>
      <c r="C15" s="37"/>
    </row>
    <row r="16" spans="1:6" hidden="1" x14ac:dyDescent="0.25">
      <c r="A16" s="114"/>
      <c r="B16" s="114"/>
      <c r="C16" s="37"/>
    </row>
    <row r="17" spans="1:3" hidden="1" x14ac:dyDescent="0.25">
      <c r="A17" s="114"/>
      <c r="B17" s="114"/>
      <c r="C17" s="37"/>
    </row>
    <row r="18" spans="1:3" hidden="1" x14ac:dyDescent="0.25">
      <c r="A18" s="114"/>
      <c r="B18" s="114"/>
      <c r="C18" s="37"/>
    </row>
    <row r="19" spans="1:3" hidden="1" x14ac:dyDescent="0.25">
      <c r="A19" s="114"/>
      <c r="B19" s="114"/>
      <c r="C19" s="114"/>
    </row>
    <row r="20" spans="1:3" hidden="1" x14ac:dyDescent="0.25">
      <c r="A20" s="114"/>
      <c r="B20" s="121"/>
      <c r="C20" s="114"/>
    </row>
    <row r="21" spans="1:3" hidden="1" x14ac:dyDescent="0.25">
      <c r="A21" s="114"/>
      <c r="B21" s="114"/>
      <c r="C21" s="122"/>
    </row>
    <row r="22" spans="1:3" hidden="1" x14ac:dyDescent="0.25">
      <c r="A22" s="114"/>
      <c r="B22" s="114"/>
      <c r="C22" s="37"/>
    </row>
    <row r="23" spans="1:3" hidden="1" x14ac:dyDescent="0.25">
      <c r="A23" s="114"/>
      <c r="B23" s="114"/>
      <c r="C23" s="37"/>
    </row>
    <row r="24" spans="1:3" hidden="1" x14ac:dyDescent="0.25">
      <c r="A24" s="114"/>
      <c r="B24" s="114"/>
      <c r="C24" s="37"/>
    </row>
    <row r="25" spans="1:3" hidden="1" x14ac:dyDescent="0.25">
      <c r="A25" s="114"/>
      <c r="B25" s="114"/>
      <c r="C25" s="37"/>
    </row>
    <row r="26" spans="1:3" hidden="1" x14ac:dyDescent="0.25">
      <c r="A26" s="114"/>
      <c r="B26" s="114"/>
      <c r="C26" s="37"/>
    </row>
    <row r="27" spans="1:3" hidden="1" x14ac:dyDescent="0.25">
      <c r="A27" s="114"/>
      <c r="B27" s="114"/>
      <c r="C27" s="37"/>
    </row>
    <row r="28" spans="1:3" hidden="1" x14ac:dyDescent="0.25">
      <c r="A28" s="114"/>
      <c r="B28" s="114"/>
      <c r="C28" s="37"/>
    </row>
    <row r="29" spans="1:3" hidden="1" x14ac:dyDescent="0.25">
      <c r="A29" s="114"/>
      <c r="B29" s="114"/>
      <c r="C29" s="37"/>
    </row>
    <row r="30" spans="1:3" hidden="1" x14ac:dyDescent="0.25">
      <c r="A30" s="114"/>
      <c r="B30" s="114"/>
      <c r="C30" s="37"/>
    </row>
    <row r="31" spans="1:3" hidden="1" x14ac:dyDescent="0.25">
      <c r="A31" s="114"/>
      <c r="B31" s="114"/>
      <c r="C31" s="37"/>
    </row>
    <row r="32" spans="1:3" hidden="1" x14ac:dyDescent="0.25">
      <c r="A32" s="114"/>
      <c r="B32" s="114"/>
      <c r="C32" s="37"/>
    </row>
    <row r="33" spans="1:4" hidden="1" x14ac:dyDescent="0.25">
      <c r="A33" s="114"/>
      <c r="B33" s="114"/>
      <c r="C33" s="114"/>
    </row>
    <row r="34" spans="1:4" hidden="1" x14ac:dyDescent="0.25">
      <c r="A34" s="114"/>
      <c r="B34" s="121"/>
      <c r="C34" s="114"/>
    </row>
    <row r="35" spans="1:4" hidden="1" x14ac:dyDescent="0.25">
      <c r="A35" s="114"/>
      <c r="B35" s="114"/>
      <c r="C35" s="37"/>
    </row>
    <row r="36" spans="1:4" hidden="1" x14ac:dyDescent="0.25">
      <c r="A36" s="114"/>
      <c r="B36" s="114"/>
      <c r="C36" s="37"/>
    </row>
    <row r="37" spans="1:4" hidden="1" x14ac:dyDescent="0.25">
      <c r="A37" s="114"/>
      <c r="B37" s="114"/>
      <c r="C37" s="37"/>
    </row>
    <row r="38" spans="1:4" hidden="1" x14ac:dyDescent="0.25">
      <c r="A38" s="122"/>
      <c r="B38" s="123"/>
      <c r="C38" s="122"/>
    </row>
    <row r="39" spans="1:4" hidden="1" x14ac:dyDescent="0.25">
      <c r="A39" s="122"/>
      <c r="B39" s="123"/>
      <c r="C39" s="37"/>
    </row>
    <row r="40" spans="1:4" hidden="1" x14ac:dyDescent="0.25">
      <c r="B40" s="29"/>
    </row>
    <row r="41" spans="1:4" hidden="1" x14ac:dyDescent="0.25"/>
    <row r="42" spans="1:4" hidden="1" x14ac:dyDescent="0.25"/>
    <row r="43" spans="1:4" hidden="1" x14ac:dyDescent="0.25">
      <c r="D43" s="124"/>
    </row>
    <row r="44" spans="1:4" hidden="1" x14ac:dyDescent="0.25">
      <c r="D44" s="124"/>
    </row>
    <row r="45" spans="1:4" hidden="1" x14ac:dyDescent="0.25">
      <c r="D45" s="124"/>
    </row>
    <row r="46" spans="1:4" hidden="1" x14ac:dyDescent="0.25"/>
    <row r="47" spans="1:4" hidden="1" x14ac:dyDescent="0.25"/>
    <row r="48" spans="1:4" hidden="1" x14ac:dyDescent="0.25"/>
    <row r="49" spans="1:3" hidden="1" x14ac:dyDescent="0.25">
      <c r="A49" s="144"/>
      <c r="B49" s="144"/>
      <c r="C49" s="144"/>
    </row>
    <row r="50" spans="1:3" hidden="1" x14ac:dyDescent="0.25">
      <c r="A50" s="144"/>
      <c r="B50" s="144"/>
      <c r="C50" s="144"/>
    </row>
    <row r="51" spans="1:3" hidden="1" x14ac:dyDescent="0.25"/>
    <row r="52" spans="1:3" hidden="1" x14ac:dyDescent="0.25"/>
  </sheetData>
  <sheetProtection password="BF77" sheet="1" objects="1" scenarios="1"/>
  <mergeCells count="4">
    <mergeCell ref="A49:C49"/>
    <mergeCell ref="A50:C50"/>
    <mergeCell ref="C1:E1"/>
    <mergeCell ref="C3:E3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9" max="2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9.85546875" style="5" hidden="1" customWidth="1"/>
    <col min="3" max="3" width="4.7109375" style="5" bestFit="1" customWidth="1"/>
    <col min="4" max="4" width="68.28515625" style="5" customWidth="1"/>
    <col min="5" max="5" width="16.140625" style="5" customWidth="1"/>
    <col min="6" max="6" width="9.140625" style="5" customWidth="1"/>
    <col min="7" max="16384" width="9.140625" style="5" hidden="1"/>
  </cols>
  <sheetData>
    <row r="1" spans="1:5" x14ac:dyDescent="0.25">
      <c r="C1" s="142" t="s">
        <v>2028</v>
      </c>
      <c r="D1" s="142"/>
      <c r="E1" s="142"/>
    </row>
    <row r="2" spans="1:5" x14ac:dyDescent="0.25"/>
    <row r="3" spans="1:5" ht="23.25" x14ac:dyDescent="0.25">
      <c r="C3" s="141" t="s">
        <v>983</v>
      </c>
      <c r="D3" s="141"/>
      <c r="E3" s="141"/>
    </row>
    <row r="4" spans="1:5" ht="25.5" x14ac:dyDescent="0.25">
      <c r="A4" s="29" t="s">
        <v>31</v>
      </c>
      <c r="B4" s="18" t="s">
        <v>433</v>
      </c>
      <c r="C4" s="31"/>
      <c r="D4" s="32"/>
      <c r="E4" s="20" t="s">
        <v>818</v>
      </c>
    </row>
    <row r="5" spans="1:5" x14ac:dyDescent="0.25">
      <c r="A5" s="29"/>
      <c r="B5" s="18"/>
      <c r="C5" s="31"/>
      <c r="D5" s="33" t="s">
        <v>417</v>
      </c>
      <c r="E5" s="20"/>
    </row>
    <row r="6" spans="1:5" x14ac:dyDescent="0.25">
      <c r="A6" s="23" t="s">
        <v>434</v>
      </c>
      <c r="B6" s="5" t="str">
        <f>"NoEf_"&amp;$B$4&amp;"_"&amp;A6</f>
        <v>NoEf_Evf_EvFg</v>
      </c>
      <c r="C6" s="31" t="s">
        <v>419</v>
      </c>
      <c r="D6" s="31" t="s">
        <v>422</v>
      </c>
      <c r="E6" s="27">
        <v>58870940</v>
      </c>
    </row>
    <row r="7" spans="1:5" x14ac:dyDescent="0.25">
      <c r="A7" s="23" t="s">
        <v>435</v>
      </c>
      <c r="B7" s="5" t="str">
        <f t="shared" ref="B7:B16" si="0">"NoEf_"&amp;$B$4&amp;"_"&amp;A7</f>
        <v>NoEf_Evf_EvTR</v>
      </c>
      <c r="C7" s="31" t="s">
        <v>418</v>
      </c>
      <c r="D7" s="31" t="s">
        <v>423</v>
      </c>
      <c r="E7" s="27">
        <v>110216935</v>
      </c>
    </row>
    <row r="8" spans="1:5" x14ac:dyDescent="0.25">
      <c r="A8" s="23" t="s">
        <v>436</v>
      </c>
      <c r="B8" s="5" t="str">
        <f t="shared" si="0"/>
        <v>NoEf_Evf_EvTK</v>
      </c>
      <c r="C8" s="31" t="s">
        <v>420</v>
      </c>
      <c r="D8" s="31" t="s">
        <v>424</v>
      </c>
      <c r="E8" s="27">
        <v>39754880</v>
      </c>
    </row>
    <row r="9" spans="1:5" x14ac:dyDescent="0.25">
      <c r="A9" s="23" t="s">
        <v>437</v>
      </c>
      <c r="B9" s="5" t="str">
        <f t="shared" si="0"/>
        <v>NoEf_Evf_EvX</v>
      </c>
      <c r="C9" s="31" t="s">
        <v>421</v>
      </c>
      <c r="D9" s="31" t="s">
        <v>425</v>
      </c>
      <c r="E9" s="27">
        <v>106383072</v>
      </c>
    </row>
    <row r="10" spans="1:5" x14ac:dyDescent="0.25">
      <c r="A10" s="23" t="s">
        <v>438</v>
      </c>
      <c r="B10" s="5" t="str">
        <f t="shared" si="0"/>
        <v>NoEf_Evf_EvTot</v>
      </c>
      <c r="C10" s="31"/>
      <c r="D10" s="33" t="s">
        <v>214</v>
      </c>
      <c r="E10" s="27">
        <v>315225822</v>
      </c>
    </row>
    <row r="11" spans="1:5" x14ac:dyDescent="0.25">
      <c r="A11" s="20"/>
      <c r="C11" s="31"/>
      <c r="D11" s="31"/>
      <c r="E11" s="20"/>
    </row>
    <row r="12" spans="1:5" x14ac:dyDescent="0.25">
      <c r="A12" s="20"/>
      <c r="C12" s="31"/>
      <c r="D12" s="33" t="s">
        <v>426</v>
      </c>
      <c r="E12" s="20"/>
    </row>
    <row r="13" spans="1:5" x14ac:dyDescent="0.25">
      <c r="A13" s="23" t="s">
        <v>439</v>
      </c>
      <c r="B13" s="5" t="str">
        <f t="shared" si="0"/>
        <v>NoEf_Evf_XFAuk</v>
      </c>
      <c r="C13" s="31" t="s">
        <v>427</v>
      </c>
      <c r="D13" s="31" t="s">
        <v>430</v>
      </c>
      <c r="E13" s="27">
        <v>181919734</v>
      </c>
    </row>
    <row r="14" spans="1:5" x14ac:dyDescent="0.25">
      <c r="A14" s="23" t="s">
        <v>440</v>
      </c>
      <c r="B14" s="5" t="str">
        <f t="shared" si="0"/>
        <v>NoEf_Evf_XFAust</v>
      </c>
      <c r="C14" s="31" t="s">
        <v>428</v>
      </c>
      <c r="D14" s="31" t="s">
        <v>431</v>
      </c>
      <c r="E14" s="27">
        <v>0</v>
      </c>
    </row>
    <row r="15" spans="1:5" x14ac:dyDescent="0.25">
      <c r="A15" s="23" t="s">
        <v>441</v>
      </c>
      <c r="B15" s="5" t="str">
        <f t="shared" si="0"/>
        <v>NoEf_Evf_XFAX</v>
      </c>
      <c r="C15" s="31" t="s">
        <v>429</v>
      </c>
      <c r="D15" s="31" t="s">
        <v>432</v>
      </c>
      <c r="E15" s="27">
        <v>4519195</v>
      </c>
    </row>
    <row r="16" spans="1:5" x14ac:dyDescent="0.25">
      <c r="A16" s="23" t="s">
        <v>442</v>
      </c>
      <c r="B16" s="5" t="str">
        <f t="shared" si="0"/>
        <v>NoEf_Evf_XFATot</v>
      </c>
      <c r="C16" s="31"/>
      <c r="D16" s="33" t="s">
        <v>214</v>
      </c>
      <c r="E16" s="27">
        <v>186438930</v>
      </c>
    </row>
    <row r="17" spans="3:5" x14ac:dyDescent="0.25">
      <c r="C17" s="34"/>
      <c r="D17" s="35"/>
      <c r="E17" s="36"/>
    </row>
    <row r="18" spans="3:5" hidden="1" x14ac:dyDescent="0.25">
      <c r="C18" s="34"/>
      <c r="D18" s="34"/>
      <c r="E18" s="37"/>
    </row>
    <row r="19" spans="3:5" hidden="1" x14ac:dyDescent="0.25">
      <c r="C19" s="34"/>
      <c r="D19" s="34"/>
      <c r="E19" s="37"/>
    </row>
    <row r="20" spans="3:5" hidden="1" x14ac:dyDescent="0.25">
      <c r="C20" s="34"/>
      <c r="D20" s="34"/>
      <c r="E20" s="37"/>
    </row>
    <row r="21" spans="3:5" hidden="1" x14ac:dyDescent="0.25">
      <c r="C21" s="34"/>
      <c r="D21" s="34"/>
      <c r="E21" s="37"/>
    </row>
    <row r="22" spans="3:5" hidden="1" x14ac:dyDescent="0.25"/>
    <row r="23" spans="3:5" hidden="1" x14ac:dyDescent="0.25"/>
  </sheetData>
  <sheetProtection password="BF77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104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5" hidden="1" customWidth="1"/>
    <col min="2" max="3" width="26" style="5" hidden="1" customWidth="1"/>
    <col min="4" max="4" width="4.85546875" style="5" customWidth="1"/>
    <col min="5" max="5" width="88" style="5" bestFit="1" customWidth="1"/>
    <col min="6" max="6" width="13.140625" style="5" customWidth="1"/>
    <col min="7" max="7" width="11.85546875" style="5" customWidth="1"/>
    <col min="8" max="8" width="9.140625" style="5" customWidth="1"/>
    <col min="9" max="10" width="0" style="5" hidden="1" customWidth="1"/>
    <col min="11" max="16384" width="9.140625" style="5" hidden="1"/>
  </cols>
  <sheetData>
    <row r="1" spans="1:7" x14ac:dyDescent="0.25">
      <c r="D1" s="142" t="s">
        <v>2028</v>
      </c>
      <c r="E1" s="142"/>
      <c r="F1" s="142"/>
    </row>
    <row r="2" spans="1:7" x14ac:dyDescent="0.25"/>
    <row r="3" spans="1:7" ht="23.25" x14ac:dyDescent="0.25">
      <c r="D3" s="148" t="s">
        <v>984</v>
      </c>
      <c r="E3" s="149"/>
      <c r="F3" s="97"/>
      <c r="G3" s="98"/>
    </row>
    <row r="4" spans="1:7" ht="38.25" x14ac:dyDescent="0.25">
      <c r="A4" s="12" t="s">
        <v>31</v>
      </c>
      <c r="B4" s="99" t="s">
        <v>228</v>
      </c>
      <c r="C4" s="37"/>
      <c r="D4" s="100"/>
      <c r="E4" s="14"/>
      <c r="F4" s="20" t="s">
        <v>892</v>
      </c>
      <c r="G4" s="101"/>
    </row>
    <row r="5" spans="1:7" x14ac:dyDescent="0.25">
      <c r="D5" s="102" t="s">
        <v>0</v>
      </c>
      <c r="E5" s="15" t="s">
        <v>14</v>
      </c>
      <c r="F5" s="87"/>
      <c r="G5" s="103"/>
    </row>
    <row r="6" spans="1:7" x14ac:dyDescent="0.25">
      <c r="A6" s="18" t="s">
        <v>229</v>
      </c>
      <c r="B6" s="5" t="str">
        <f>"NoRe_"&amp;A6&amp;"_"&amp;$B$4</f>
        <v>NoRe_RIkc_nry</v>
      </c>
      <c r="D6" s="100"/>
      <c r="E6" s="104" t="s">
        <v>46</v>
      </c>
      <c r="F6" s="27">
        <v>602129</v>
      </c>
      <c r="G6" s="101"/>
    </row>
    <row r="7" spans="1:7" x14ac:dyDescent="0.25">
      <c r="A7" s="18" t="s">
        <v>230</v>
      </c>
      <c r="B7" s="5" t="str">
        <f t="shared" ref="B7:B70" si="0">"NoRe_"&amp;A7&amp;"_"&amp;$B$4</f>
        <v>NoRe_RIut_nry</v>
      </c>
      <c r="D7" s="100"/>
      <c r="E7" s="14" t="s">
        <v>185</v>
      </c>
      <c r="F7" s="27">
        <v>39496318</v>
      </c>
      <c r="G7" s="101"/>
    </row>
    <row r="8" spans="1:7" x14ac:dyDescent="0.25">
      <c r="A8" s="18" t="s">
        <v>231</v>
      </c>
      <c r="B8" s="5" t="str">
        <f t="shared" si="0"/>
        <v>NoRe_RIb_nry</v>
      </c>
      <c r="D8" s="100"/>
      <c r="E8" s="85" t="s">
        <v>186</v>
      </c>
      <c r="F8" s="27">
        <v>0</v>
      </c>
      <c r="G8" s="101"/>
    </row>
    <row r="9" spans="1:7" x14ac:dyDescent="0.25">
      <c r="A9" s="18" t="s">
        <v>232</v>
      </c>
      <c r="B9" s="5" t="str">
        <f t="shared" si="0"/>
        <v>NoRe_RIo_nry</v>
      </c>
      <c r="D9" s="100"/>
      <c r="E9" s="14" t="s">
        <v>187</v>
      </c>
      <c r="F9" s="27">
        <v>2562663</v>
      </c>
      <c r="G9" s="101"/>
    </row>
    <row r="10" spans="1:7" x14ac:dyDescent="0.25">
      <c r="A10" s="18" t="s">
        <v>235</v>
      </c>
      <c r="B10" s="5" t="str">
        <f t="shared" si="0"/>
        <v>NoRe_RITot_nry</v>
      </c>
      <c r="D10" s="100"/>
      <c r="E10" s="15" t="s">
        <v>188</v>
      </c>
      <c r="F10" s="27">
        <v>6636309</v>
      </c>
      <c r="G10" s="103"/>
    </row>
    <row r="11" spans="1:7" x14ac:dyDescent="0.25">
      <c r="A11" s="18"/>
      <c r="D11" s="100"/>
      <c r="E11" s="14"/>
      <c r="F11" s="30"/>
      <c r="G11" s="101"/>
    </row>
    <row r="12" spans="1:7" x14ac:dyDescent="0.25">
      <c r="A12" s="18"/>
      <c r="D12" s="100"/>
      <c r="E12" s="15" t="s">
        <v>444</v>
      </c>
      <c r="F12" s="30"/>
      <c r="G12" s="103"/>
    </row>
    <row r="13" spans="1:7" x14ac:dyDescent="0.25">
      <c r="A13" s="18" t="s">
        <v>248</v>
      </c>
      <c r="B13" s="5" t="str">
        <f t="shared" si="0"/>
        <v>NoRe_Hvk_nry</v>
      </c>
      <c r="D13" s="100"/>
      <c r="E13" s="75" t="s">
        <v>966</v>
      </c>
      <c r="F13" s="27">
        <v>5325405</v>
      </c>
      <c r="G13" s="105"/>
    </row>
    <row r="14" spans="1:7" x14ac:dyDescent="0.25">
      <c r="A14" s="18" t="s">
        <v>250</v>
      </c>
      <c r="B14" s="5" t="str">
        <f t="shared" si="0"/>
        <v>NoRe_Hrek_nry</v>
      </c>
      <c r="D14" s="100"/>
      <c r="E14" s="75" t="s">
        <v>967</v>
      </c>
      <c r="F14" s="27">
        <v>748134</v>
      </c>
      <c r="G14" s="105"/>
    </row>
    <row r="15" spans="1:7" x14ac:dyDescent="0.25">
      <c r="A15" s="18" t="s">
        <v>233</v>
      </c>
      <c r="B15" s="5" t="str">
        <f t="shared" si="0"/>
        <v>NoRe_Hak_nry</v>
      </c>
      <c r="D15" s="100"/>
      <c r="E15" s="75" t="s">
        <v>968</v>
      </c>
      <c r="F15" s="27">
        <v>480254</v>
      </c>
      <c r="G15" s="105"/>
    </row>
    <row r="16" spans="1:7" x14ac:dyDescent="0.25">
      <c r="A16" s="18" t="s">
        <v>249</v>
      </c>
      <c r="B16" s="5" t="str">
        <f t="shared" si="0"/>
        <v>NoRe_Hrk_nry</v>
      </c>
      <c r="D16" s="100"/>
      <c r="E16" s="75" t="s">
        <v>969</v>
      </c>
      <c r="F16" s="27">
        <v>0</v>
      </c>
      <c r="G16" s="105"/>
    </row>
    <row r="17" spans="1:7" x14ac:dyDescent="0.25">
      <c r="A17" s="18" t="s">
        <v>251</v>
      </c>
      <c r="B17" s="5" t="str">
        <f t="shared" si="0"/>
        <v>NoRe_Hank_nry</v>
      </c>
      <c r="D17" s="100"/>
      <c r="E17" s="75" t="s">
        <v>970</v>
      </c>
      <c r="F17" s="27">
        <v>82518</v>
      </c>
      <c r="G17" s="105"/>
    </row>
    <row r="18" spans="1:7" x14ac:dyDescent="0.25">
      <c r="A18" s="18" t="s">
        <v>252</v>
      </c>
      <c r="B18" s="5" t="str">
        <f t="shared" si="0"/>
        <v>NoRe_Hxr_nry</v>
      </c>
      <c r="D18" s="100"/>
      <c r="E18" s="14" t="s">
        <v>189</v>
      </c>
      <c r="F18" s="27">
        <v>280157</v>
      </c>
      <c r="G18" s="101"/>
    </row>
    <row r="19" spans="1:7" x14ac:dyDescent="0.25">
      <c r="A19" s="18" t="s">
        <v>234</v>
      </c>
      <c r="B19" s="5" t="str">
        <f t="shared" si="0"/>
        <v>NoRe_HTot_nry</v>
      </c>
      <c r="D19" s="100"/>
      <c r="E19" s="15" t="s">
        <v>190</v>
      </c>
      <c r="F19" s="27">
        <v>49577573</v>
      </c>
      <c r="G19" s="103"/>
    </row>
    <row r="20" spans="1:7" x14ac:dyDescent="0.25">
      <c r="A20" s="18"/>
      <c r="D20" s="100"/>
      <c r="E20" s="14"/>
      <c r="F20" s="30"/>
      <c r="G20" s="101"/>
    </row>
    <row r="21" spans="1:7" x14ac:dyDescent="0.25">
      <c r="A21" s="18"/>
      <c r="D21" s="100"/>
      <c r="E21" s="15" t="s">
        <v>899</v>
      </c>
      <c r="F21" s="30"/>
      <c r="G21" s="103"/>
    </row>
    <row r="22" spans="1:7" x14ac:dyDescent="0.25">
      <c r="A22" s="18" t="s">
        <v>236</v>
      </c>
      <c r="B22" s="5" t="str">
        <f t="shared" si="0"/>
        <v>NoRe_KTkc_nry</v>
      </c>
      <c r="D22" s="100"/>
      <c r="E22" s="14" t="s">
        <v>46</v>
      </c>
      <c r="F22" s="27">
        <v>330433</v>
      </c>
      <c r="G22" s="101"/>
    </row>
    <row r="23" spans="1:7" x14ac:dyDescent="0.25">
      <c r="A23" s="18" t="s">
        <v>237</v>
      </c>
      <c r="B23" s="5" t="str">
        <f t="shared" si="0"/>
        <v>NoRe_KTut_nry</v>
      </c>
      <c r="D23" s="100"/>
      <c r="E23" s="14" t="s">
        <v>185</v>
      </c>
      <c r="F23" s="27">
        <v>2132479</v>
      </c>
      <c r="G23" s="101"/>
    </row>
    <row r="24" spans="1:7" x14ac:dyDescent="0.25">
      <c r="A24" s="18"/>
      <c r="D24" s="100"/>
      <c r="E24" s="14"/>
      <c r="F24" s="30"/>
      <c r="G24" s="101"/>
    </row>
    <row r="25" spans="1:7" x14ac:dyDescent="0.25">
      <c r="A25" s="18"/>
      <c r="D25" s="102" t="s">
        <v>1</v>
      </c>
      <c r="E25" s="15" t="s">
        <v>900</v>
      </c>
      <c r="F25" s="30"/>
      <c r="G25" s="103"/>
    </row>
    <row r="26" spans="1:7" x14ac:dyDescent="0.25">
      <c r="A26" s="18" t="s">
        <v>238</v>
      </c>
      <c r="B26" s="5" t="str">
        <f t="shared" si="0"/>
        <v>NoRe_RUkc_nry</v>
      </c>
      <c r="D26" s="100"/>
      <c r="E26" s="14" t="s">
        <v>191</v>
      </c>
      <c r="F26" s="27">
        <v>3355337</v>
      </c>
      <c r="G26" s="101"/>
    </row>
    <row r="27" spans="1:7" x14ac:dyDescent="0.25">
      <c r="A27" s="18" t="s">
        <v>239</v>
      </c>
      <c r="B27" s="5" t="str">
        <f t="shared" si="0"/>
        <v>NoRe_RUig_nry</v>
      </c>
      <c r="D27" s="100"/>
      <c r="E27" s="14" t="s">
        <v>69</v>
      </c>
      <c r="F27" s="27">
        <v>6673771</v>
      </c>
      <c r="G27" s="101"/>
    </row>
    <row r="28" spans="1:7" x14ac:dyDescent="0.25">
      <c r="A28" s="18" t="s">
        <v>240</v>
      </c>
      <c r="B28" s="5" t="str">
        <f t="shared" si="0"/>
        <v>NoRe_RUuo_nry</v>
      </c>
      <c r="D28" s="106"/>
      <c r="E28" s="107" t="s">
        <v>192</v>
      </c>
      <c r="F28" s="27">
        <v>4055415</v>
      </c>
      <c r="G28" s="101"/>
    </row>
    <row r="29" spans="1:7" x14ac:dyDescent="0.25">
      <c r="A29" s="18" t="s">
        <v>242</v>
      </c>
      <c r="B29" s="5" t="str">
        <f t="shared" si="0"/>
        <v>NoRe_RUur_nry</v>
      </c>
      <c r="D29" s="108"/>
      <c r="E29" s="109" t="s">
        <v>193</v>
      </c>
      <c r="F29" s="27">
        <v>0</v>
      </c>
      <c r="G29" s="101"/>
    </row>
    <row r="30" spans="1:7" x14ac:dyDescent="0.25">
      <c r="A30" s="18" t="s">
        <v>241</v>
      </c>
      <c r="B30" s="5" t="str">
        <f t="shared" si="0"/>
        <v>NoRe_RUek_nry</v>
      </c>
      <c r="D30" s="14"/>
      <c r="E30" s="14" t="s">
        <v>85</v>
      </c>
      <c r="F30" s="27">
        <v>2188482</v>
      </c>
      <c r="G30" s="101"/>
    </row>
    <row r="31" spans="1:7" x14ac:dyDescent="0.25">
      <c r="A31" s="18" t="s">
        <v>243</v>
      </c>
      <c r="B31" s="5" t="str">
        <f t="shared" si="0"/>
        <v>NoRe_RUg_nry</v>
      </c>
      <c r="D31" s="14"/>
      <c r="E31" s="14" t="s">
        <v>194</v>
      </c>
      <c r="F31" s="27">
        <v>0</v>
      </c>
      <c r="G31" s="101"/>
    </row>
    <row r="32" spans="1:7" x14ac:dyDescent="0.25">
      <c r="A32" s="18" t="s">
        <v>244</v>
      </c>
      <c r="B32" s="5" t="str">
        <f t="shared" si="0"/>
        <v>NoRe_RUx_nry</v>
      </c>
      <c r="D32" s="14"/>
      <c r="E32" s="14" t="s">
        <v>195</v>
      </c>
      <c r="F32" s="27">
        <v>286682</v>
      </c>
      <c r="G32" s="101"/>
    </row>
    <row r="33" spans="1:7" x14ac:dyDescent="0.25">
      <c r="A33" s="18" t="s">
        <v>245</v>
      </c>
      <c r="B33" s="5" t="str">
        <f t="shared" si="0"/>
        <v>NoRe_RUTot_nry</v>
      </c>
      <c r="D33" s="14"/>
      <c r="E33" s="15" t="s">
        <v>196</v>
      </c>
      <c r="F33" s="27">
        <v>16559689</v>
      </c>
      <c r="G33" s="103"/>
    </row>
    <row r="34" spans="1:7" x14ac:dyDescent="0.25">
      <c r="A34" s="18"/>
      <c r="B34" s="5" t="str">
        <f t="shared" si="0"/>
        <v>NoRe__nry</v>
      </c>
      <c r="D34" s="14"/>
      <c r="E34" s="14"/>
      <c r="F34" s="30"/>
      <c r="G34" s="101"/>
    </row>
    <row r="35" spans="1:7" x14ac:dyDescent="0.25">
      <c r="A35" s="18"/>
      <c r="B35" s="5" t="str">
        <f t="shared" si="0"/>
        <v>NoRe__nry</v>
      </c>
      <c r="D35" s="14"/>
      <c r="E35" s="15" t="s">
        <v>901</v>
      </c>
      <c r="F35" s="30"/>
      <c r="G35" s="103"/>
    </row>
    <row r="36" spans="1:7" x14ac:dyDescent="0.25">
      <c r="A36" s="18" t="s">
        <v>246</v>
      </c>
      <c r="B36" s="5" t="str">
        <f t="shared" si="0"/>
        <v>NoRe_STkc_nry</v>
      </c>
      <c r="D36" s="14"/>
      <c r="E36" s="14" t="s">
        <v>191</v>
      </c>
      <c r="F36" s="27">
        <v>344731</v>
      </c>
      <c r="G36" s="101"/>
    </row>
    <row r="37" spans="1:7" x14ac:dyDescent="0.25">
      <c r="A37" s="18" t="s">
        <v>247</v>
      </c>
      <c r="B37" s="5" t="str">
        <f t="shared" si="0"/>
        <v>NoRe_STig_nry</v>
      </c>
      <c r="D37" s="14"/>
      <c r="E37" s="14" t="s">
        <v>69</v>
      </c>
      <c r="F37" s="27">
        <v>3378859</v>
      </c>
      <c r="G37" s="101"/>
    </row>
    <row r="38" spans="1:7" x14ac:dyDescent="0.25">
      <c r="A38" s="18"/>
      <c r="B38" s="5" t="str">
        <f t="shared" si="0"/>
        <v>NoRe__nry</v>
      </c>
      <c r="D38" s="14"/>
      <c r="E38" s="14"/>
      <c r="F38" s="30"/>
      <c r="G38" s="101"/>
    </row>
    <row r="39" spans="1:7" x14ac:dyDescent="0.25">
      <c r="A39" s="18"/>
      <c r="B39" s="5" t="str">
        <f t="shared" si="0"/>
        <v>NoRe__nry</v>
      </c>
      <c r="D39" s="15" t="s">
        <v>3</v>
      </c>
      <c r="E39" s="15" t="s">
        <v>902</v>
      </c>
      <c r="F39" s="30"/>
      <c r="G39" s="103"/>
    </row>
    <row r="40" spans="1:7" x14ac:dyDescent="0.25">
      <c r="A40" s="18" t="s">
        <v>253</v>
      </c>
      <c r="B40" s="5" t="str">
        <f t="shared" si="0"/>
        <v>NoRe_GPvd_nry</v>
      </c>
      <c r="D40" s="14"/>
      <c r="E40" s="14" t="s">
        <v>197</v>
      </c>
      <c r="F40" s="27">
        <v>10739121</v>
      </c>
      <c r="G40" s="101"/>
    </row>
    <row r="41" spans="1:7" x14ac:dyDescent="0.25">
      <c r="A41" s="18" t="s">
        <v>254</v>
      </c>
      <c r="B41" s="5" t="str">
        <f t="shared" si="0"/>
        <v>NoRe_GPb_nry</v>
      </c>
      <c r="D41" s="14"/>
      <c r="E41" s="14" t="s">
        <v>198</v>
      </c>
      <c r="F41" s="27">
        <v>3929516</v>
      </c>
      <c r="G41" s="101"/>
    </row>
    <row r="42" spans="1:7" x14ac:dyDescent="0.25">
      <c r="A42" s="18" t="s">
        <v>941</v>
      </c>
      <c r="B42" s="5" t="str">
        <f t="shared" si="0"/>
        <v>NoRe_GPl_nry</v>
      </c>
      <c r="D42" s="14"/>
      <c r="E42" s="14" t="s">
        <v>199</v>
      </c>
      <c r="F42" s="27">
        <v>4309206</v>
      </c>
      <c r="G42" s="101"/>
    </row>
    <row r="43" spans="1:7" x14ac:dyDescent="0.25">
      <c r="A43" s="18" t="s">
        <v>255</v>
      </c>
      <c r="B43" s="5" t="str">
        <f t="shared" si="0"/>
        <v>NoRe_GPg_nry</v>
      </c>
      <c r="D43" s="14"/>
      <c r="E43" s="14" t="s">
        <v>200</v>
      </c>
      <c r="F43" s="27">
        <v>2572936</v>
      </c>
      <c r="G43" s="101"/>
    </row>
    <row r="44" spans="1:7" x14ac:dyDescent="0.25">
      <c r="A44" s="18" t="s">
        <v>256</v>
      </c>
      <c r="B44" s="5" t="str">
        <f t="shared" si="0"/>
        <v>NoRe_GPx_nry</v>
      </c>
      <c r="D44" s="14"/>
      <c r="E44" s="14" t="s">
        <v>201</v>
      </c>
      <c r="F44" s="27">
        <v>6586995</v>
      </c>
      <c r="G44" s="101"/>
    </row>
    <row r="45" spans="1:7" x14ac:dyDescent="0.25">
      <c r="A45" s="18" t="s">
        <v>257</v>
      </c>
      <c r="B45" s="5" t="str">
        <f t="shared" si="0"/>
        <v>NoRe_GPTot_nry</v>
      </c>
      <c r="D45" s="14"/>
      <c r="E45" s="15" t="s">
        <v>202</v>
      </c>
      <c r="F45" s="27">
        <v>28137780</v>
      </c>
      <c r="G45" s="103"/>
    </row>
    <row r="46" spans="1:7" x14ac:dyDescent="0.25">
      <c r="A46" s="18"/>
      <c r="D46" s="14"/>
      <c r="E46" s="14"/>
      <c r="F46" s="30"/>
      <c r="G46" s="101"/>
    </row>
    <row r="47" spans="1:7" x14ac:dyDescent="0.25">
      <c r="A47" s="18"/>
      <c r="D47" s="15" t="s">
        <v>5</v>
      </c>
      <c r="E47" s="15" t="s">
        <v>21</v>
      </c>
      <c r="F47" s="30"/>
      <c r="G47" s="103"/>
    </row>
    <row r="48" spans="1:7" x14ac:dyDescent="0.25">
      <c r="A48" s="18" t="s">
        <v>258</v>
      </c>
      <c r="B48" s="5" t="str">
        <f t="shared" si="0"/>
        <v>NoRe_KUr_nry</v>
      </c>
      <c r="D48" s="14"/>
      <c r="E48" s="85" t="s">
        <v>203</v>
      </c>
      <c r="F48" s="27">
        <v>-7633</v>
      </c>
      <c r="G48" s="101"/>
    </row>
    <row r="49" spans="1:7" x14ac:dyDescent="0.25">
      <c r="A49" s="18" t="s">
        <v>259</v>
      </c>
      <c r="B49" s="5" t="str">
        <f t="shared" si="0"/>
        <v>NoRe_KUut_nry</v>
      </c>
      <c r="D49" s="14"/>
      <c r="E49" s="14" t="s">
        <v>204</v>
      </c>
      <c r="F49" s="27">
        <v>-453381</v>
      </c>
      <c r="G49" s="101"/>
    </row>
    <row r="50" spans="1:7" x14ac:dyDescent="0.25">
      <c r="A50" s="18" t="s">
        <v>260</v>
      </c>
      <c r="B50" s="5" t="str">
        <f t="shared" si="0"/>
        <v>NoRe_KUo_nry</v>
      </c>
      <c r="D50" s="14"/>
      <c r="E50" s="14" t="s">
        <v>187</v>
      </c>
      <c r="F50" s="27">
        <v>-1497657</v>
      </c>
      <c r="G50" s="101"/>
    </row>
    <row r="51" spans="1:7" x14ac:dyDescent="0.25">
      <c r="A51" s="18" t="s">
        <v>261</v>
      </c>
      <c r="B51" s="5" t="str">
        <f t="shared" si="0"/>
        <v>NoRe_KUak_nry</v>
      </c>
      <c r="D51" s="14"/>
      <c r="E51" s="14" t="s">
        <v>51</v>
      </c>
      <c r="F51" s="27">
        <v>1420334</v>
      </c>
      <c r="G51" s="101"/>
    </row>
    <row r="52" spans="1:7" x14ac:dyDescent="0.25">
      <c r="A52" s="18" t="s">
        <v>262</v>
      </c>
      <c r="B52" s="5" t="str">
        <f t="shared" si="0"/>
        <v>NoRe_KUi_nry</v>
      </c>
      <c r="D52" s="14"/>
      <c r="E52" s="14" t="s">
        <v>57</v>
      </c>
      <c r="F52" s="27">
        <v>-27571</v>
      </c>
      <c r="G52" s="101"/>
    </row>
    <row r="53" spans="1:7" x14ac:dyDescent="0.25">
      <c r="A53" s="18" t="s">
        <v>263</v>
      </c>
      <c r="B53" s="5" t="str">
        <f t="shared" si="0"/>
        <v>NoRe_KUv_nry</v>
      </c>
      <c r="D53" s="14"/>
      <c r="E53" s="14" t="s">
        <v>205</v>
      </c>
      <c r="F53" s="27">
        <v>3502888</v>
      </c>
      <c r="G53" s="101"/>
    </row>
    <row r="54" spans="1:7" x14ac:dyDescent="0.25">
      <c r="A54" s="18" t="s">
        <v>264</v>
      </c>
      <c r="B54" s="5" t="str">
        <f t="shared" si="0"/>
        <v>NoRe_KUfi_nry</v>
      </c>
      <c r="D54" s="14"/>
      <c r="E54" s="14" t="s">
        <v>206</v>
      </c>
      <c r="F54" s="27">
        <v>3222474</v>
      </c>
      <c r="G54" s="101"/>
    </row>
    <row r="55" spans="1:7" x14ac:dyDescent="0.25">
      <c r="A55" s="18" t="s">
        <v>265</v>
      </c>
      <c r="B55" s="5" t="str">
        <f t="shared" si="0"/>
        <v>NoRe_KUatp_nry</v>
      </c>
      <c r="D55" s="14"/>
      <c r="E55" s="14" t="s">
        <v>54</v>
      </c>
      <c r="F55" s="27">
        <v>-7374786</v>
      </c>
      <c r="G55" s="101"/>
    </row>
    <row r="56" spans="1:7" x14ac:dyDescent="0.25">
      <c r="A56" s="18" t="s">
        <v>266</v>
      </c>
      <c r="B56" s="5" t="str">
        <f t="shared" si="0"/>
        <v>NoRe_KUip_nry</v>
      </c>
      <c r="D56" s="14"/>
      <c r="E56" s="14" t="s">
        <v>70</v>
      </c>
      <c r="F56" s="27">
        <v>7627665</v>
      </c>
      <c r="G56" s="101"/>
    </row>
    <row r="57" spans="1:7" x14ac:dyDescent="0.25">
      <c r="A57" s="18" t="s">
        <v>267</v>
      </c>
      <c r="B57" s="5" t="str">
        <f t="shared" si="0"/>
        <v>NoRe_KUxa_nry</v>
      </c>
      <c r="D57" s="14"/>
      <c r="E57" s="14" t="s">
        <v>207</v>
      </c>
      <c r="F57" s="27">
        <v>8096</v>
      </c>
      <c r="G57" s="101"/>
    </row>
    <row r="58" spans="1:7" x14ac:dyDescent="0.25">
      <c r="A58" s="18" t="s">
        <v>268</v>
      </c>
      <c r="B58" s="5" t="str">
        <f t="shared" si="0"/>
        <v>NoRe_KUuo_nry</v>
      </c>
      <c r="D58" s="14"/>
      <c r="E58" s="14" t="s">
        <v>192</v>
      </c>
      <c r="F58" s="27">
        <v>622835</v>
      </c>
      <c r="G58" s="101"/>
    </row>
    <row r="59" spans="1:7" x14ac:dyDescent="0.25">
      <c r="A59" s="18" t="s">
        <v>269</v>
      </c>
      <c r="B59" s="5" t="str">
        <f t="shared" si="0"/>
        <v>NoRe_KUxp_nry</v>
      </c>
      <c r="D59" s="14"/>
      <c r="E59" s="14" t="s">
        <v>208</v>
      </c>
      <c r="F59" s="27">
        <v>-31704</v>
      </c>
      <c r="G59" s="101"/>
    </row>
    <row r="60" spans="1:7" x14ac:dyDescent="0.25">
      <c r="A60" s="18" t="s">
        <v>270</v>
      </c>
      <c r="B60" s="5" t="str">
        <f t="shared" si="0"/>
        <v>NoRe_KUTot_nry</v>
      </c>
      <c r="D60" s="14"/>
      <c r="E60" s="15" t="s">
        <v>209</v>
      </c>
      <c r="F60" s="27">
        <v>6940058</v>
      </c>
      <c r="G60" s="103"/>
    </row>
    <row r="61" spans="1:7" x14ac:dyDescent="0.25">
      <c r="A61" s="18"/>
      <c r="D61" s="14"/>
      <c r="E61" s="14"/>
      <c r="F61" s="30"/>
      <c r="G61" s="101"/>
    </row>
    <row r="62" spans="1:7" x14ac:dyDescent="0.25">
      <c r="A62" s="18"/>
      <c r="D62" s="15" t="s">
        <v>7</v>
      </c>
      <c r="E62" s="15" t="s">
        <v>23</v>
      </c>
      <c r="F62" s="30"/>
      <c r="G62" s="103"/>
    </row>
    <row r="63" spans="1:7" x14ac:dyDescent="0.25">
      <c r="A63" s="18"/>
      <c r="D63" s="14"/>
      <c r="E63" s="15" t="s">
        <v>210</v>
      </c>
      <c r="F63" s="30"/>
      <c r="G63" s="103"/>
    </row>
    <row r="64" spans="1:7" x14ac:dyDescent="0.25">
      <c r="A64" s="18" t="s">
        <v>271</v>
      </c>
      <c r="B64" s="5" t="str">
        <f t="shared" si="0"/>
        <v>NoRe_UPAd_nry</v>
      </c>
      <c r="D64" s="14"/>
      <c r="E64" s="14" t="s">
        <v>211</v>
      </c>
      <c r="F64" s="27">
        <v>348619</v>
      </c>
      <c r="G64" s="101"/>
    </row>
    <row r="65" spans="1:7" x14ac:dyDescent="0.25">
      <c r="A65" s="18" t="s">
        <v>272</v>
      </c>
      <c r="B65" s="5" t="str">
        <f t="shared" si="0"/>
        <v>NoRe_UPAb_nry</v>
      </c>
      <c r="D65" s="14"/>
      <c r="E65" s="14" t="s">
        <v>212</v>
      </c>
      <c r="F65" s="27">
        <v>84068</v>
      </c>
      <c r="G65" s="101"/>
    </row>
    <row r="66" spans="1:7" x14ac:dyDescent="0.25">
      <c r="A66" s="18" t="s">
        <v>273</v>
      </c>
      <c r="B66" s="5" t="str">
        <f t="shared" si="0"/>
        <v>NoRe_UPAsrl_nry</v>
      </c>
      <c r="D66" s="14"/>
      <c r="E66" s="14" t="s">
        <v>213</v>
      </c>
      <c r="F66" s="27">
        <v>10106</v>
      </c>
      <c r="G66" s="101"/>
    </row>
    <row r="67" spans="1:7" x14ac:dyDescent="0.25">
      <c r="A67" s="18" t="s">
        <v>279</v>
      </c>
      <c r="B67" s="5" t="str">
        <f t="shared" si="0"/>
        <v>NoRe_UPATotD_nry</v>
      </c>
      <c r="D67" s="14"/>
      <c r="E67" s="15" t="s">
        <v>214</v>
      </c>
      <c r="F67" s="27">
        <v>442794</v>
      </c>
      <c r="G67" s="103"/>
    </row>
    <row r="68" spans="1:7" x14ac:dyDescent="0.25">
      <c r="A68" s="18"/>
      <c r="D68" s="14"/>
      <c r="E68" s="14"/>
      <c r="F68" s="30"/>
      <c r="G68" s="101"/>
    </row>
    <row r="69" spans="1:7" x14ac:dyDescent="0.25">
      <c r="A69" s="18"/>
      <c r="D69" s="14"/>
      <c r="E69" s="15" t="s">
        <v>903</v>
      </c>
      <c r="F69" s="30"/>
      <c r="G69" s="103"/>
    </row>
    <row r="70" spans="1:7" x14ac:dyDescent="0.25">
      <c r="A70" s="18" t="s">
        <v>275</v>
      </c>
      <c r="B70" s="5" t="str">
        <f t="shared" si="0"/>
        <v>NoRe_UPAl_nry</v>
      </c>
      <c r="D70" s="14"/>
      <c r="E70" s="14" t="s">
        <v>215</v>
      </c>
      <c r="F70" s="27">
        <v>19652797</v>
      </c>
      <c r="G70" s="101"/>
    </row>
    <row r="71" spans="1:7" x14ac:dyDescent="0.25">
      <c r="A71" s="18" t="s">
        <v>276</v>
      </c>
      <c r="B71" s="5" t="str">
        <f t="shared" ref="B71:B87" si="1">"NoRe_"&amp;A71&amp;"_"&amp;$B$4</f>
        <v>NoRe_UPAp_nry</v>
      </c>
      <c r="D71" s="14"/>
      <c r="E71" s="14" t="s">
        <v>216</v>
      </c>
      <c r="F71" s="27">
        <v>2256536</v>
      </c>
      <c r="G71" s="101"/>
    </row>
    <row r="72" spans="1:7" x14ac:dyDescent="0.25">
      <c r="A72" s="18" t="s">
        <v>277</v>
      </c>
      <c r="B72" s="5" t="str">
        <f t="shared" si="1"/>
        <v>NoRe_UPAuss_nry</v>
      </c>
      <c r="D72" s="14"/>
      <c r="E72" s="14" t="s">
        <v>217</v>
      </c>
      <c r="F72" s="27">
        <v>3195651</v>
      </c>
      <c r="G72" s="101"/>
    </row>
    <row r="73" spans="1:7" x14ac:dyDescent="0.25">
      <c r="A73" s="18" t="s">
        <v>274</v>
      </c>
      <c r="B73" s="5" t="str">
        <f t="shared" si="1"/>
        <v>NoRe_UPATot_nry</v>
      </c>
      <c r="D73" s="14"/>
      <c r="E73" s="15" t="s">
        <v>214</v>
      </c>
      <c r="F73" s="27">
        <v>25104982</v>
      </c>
      <c r="G73" s="103"/>
    </row>
    <row r="74" spans="1:7" x14ac:dyDescent="0.25">
      <c r="A74" s="18" t="s">
        <v>278</v>
      </c>
      <c r="B74" s="5" t="str">
        <f t="shared" si="1"/>
        <v>NoRe_UPAX_nry</v>
      </c>
      <c r="D74" s="14"/>
      <c r="E74" s="14" t="s">
        <v>218</v>
      </c>
      <c r="F74" s="27">
        <v>17337493</v>
      </c>
      <c r="G74" s="101"/>
    </row>
    <row r="75" spans="1:7" x14ac:dyDescent="0.25">
      <c r="A75" s="18" t="s">
        <v>280</v>
      </c>
      <c r="B75" s="5" t="str">
        <f t="shared" si="1"/>
        <v>NoRe_UPATotpa_nry</v>
      </c>
      <c r="D75" s="14"/>
      <c r="E75" s="15" t="s">
        <v>219</v>
      </c>
      <c r="F75" s="27">
        <v>42885270</v>
      </c>
      <c r="G75" s="103"/>
    </row>
    <row r="76" spans="1:7" x14ac:dyDescent="0.25">
      <c r="A76" s="18"/>
      <c r="D76" s="14"/>
      <c r="E76" s="14"/>
      <c r="F76" s="30"/>
      <c r="G76" s="101"/>
    </row>
    <row r="77" spans="1:7" x14ac:dyDescent="0.25">
      <c r="A77" s="18"/>
      <c r="D77" s="15" t="s">
        <v>11</v>
      </c>
      <c r="E77" s="15" t="s">
        <v>27</v>
      </c>
      <c r="F77" s="30"/>
      <c r="G77" s="103"/>
    </row>
    <row r="78" spans="1:7" x14ac:dyDescent="0.25">
      <c r="A78" s="18" t="s">
        <v>281</v>
      </c>
      <c r="B78" s="5" t="str">
        <f t="shared" si="1"/>
        <v>NoRe_RKVa_nry</v>
      </c>
      <c r="D78" s="14"/>
      <c r="E78" s="14" t="s">
        <v>221</v>
      </c>
      <c r="F78" s="27">
        <v>40681</v>
      </c>
      <c r="G78" s="101"/>
    </row>
    <row r="79" spans="1:7" x14ac:dyDescent="0.25">
      <c r="A79" s="18" t="s">
        <v>282</v>
      </c>
      <c r="B79" s="5" t="str">
        <f t="shared" si="1"/>
        <v>NoRe_RKVt_nry</v>
      </c>
      <c r="D79" s="14"/>
      <c r="E79" s="14" t="s">
        <v>220</v>
      </c>
      <c r="F79" s="27">
        <v>9789666</v>
      </c>
      <c r="G79" s="101"/>
    </row>
    <row r="80" spans="1:7" x14ac:dyDescent="0.25">
      <c r="A80" s="18" t="s">
        <v>283</v>
      </c>
      <c r="B80" s="5" t="str">
        <f t="shared" si="1"/>
        <v>NoRe_RKVTot_nry</v>
      </c>
      <c r="D80" s="14"/>
      <c r="E80" s="15" t="s">
        <v>222</v>
      </c>
      <c r="F80" s="27">
        <v>9830347</v>
      </c>
      <c r="G80" s="103"/>
    </row>
    <row r="81" spans="1:7" x14ac:dyDescent="0.25">
      <c r="A81" s="18"/>
      <c r="D81" s="14"/>
      <c r="E81" s="14"/>
      <c r="F81" s="30"/>
      <c r="G81" s="101"/>
    </row>
    <row r="82" spans="1:7" x14ac:dyDescent="0.25">
      <c r="A82" s="18"/>
      <c r="D82" s="15" t="s">
        <v>13</v>
      </c>
      <c r="E82" s="15" t="s">
        <v>30</v>
      </c>
      <c r="F82" s="30"/>
      <c r="G82" s="103"/>
    </row>
    <row r="83" spans="1:7" x14ac:dyDescent="0.25">
      <c r="A83" s="18" t="s">
        <v>284</v>
      </c>
      <c r="B83" s="5" t="str">
        <f t="shared" si="1"/>
        <v>NoRe_SKb_nry</v>
      </c>
      <c r="D83" s="14"/>
      <c r="E83" s="14" t="s">
        <v>223</v>
      </c>
      <c r="F83" s="27">
        <v>3940635</v>
      </c>
      <c r="G83" s="101"/>
    </row>
    <row r="84" spans="1:7" x14ac:dyDescent="0.25">
      <c r="A84" s="18" t="s">
        <v>285</v>
      </c>
      <c r="B84" s="5" t="str">
        <f t="shared" si="1"/>
        <v>NoRe_SKu_nry</v>
      </c>
      <c r="D84" s="14"/>
      <c r="E84" s="14" t="s">
        <v>224</v>
      </c>
      <c r="F84" s="27">
        <v>330022</v>
      </c>
      <c r="G84" s="101"/>
    </row>
    <row r="85" spans="1:7" x14ac:dyDescent="0.25">
      <c r="A85" s="18" t="s">
        <v>286</v>
      </c>
      <c r="B85" s="5" t="str">
        <f t="shared" si="1"/>
        <v>NoRe_SKe_nry</v>
      </c>
      <c r="D85" s="14"/>
      <c r="E85" s="14" t="s">
        <v>225</v>
      </c>
      <c r="F85" s="27">
        <v>-54620</v>
      </c>
      <c r="G85" s="101"/>
    </row>
    <row r="86" spans="1:7" x14ac:dyDescent="0.25">
      <c r="A86" s="18" t="s">
        <v>287</v>
      </c>
      <c r="B86" s="5" t="str">
        <f t="shared" si="1"/>
        <v>NoRe_SKn_nry</v>
      </c>
      <c r="D86" s="14"/>
      <c r="E86" s="14" t="s">
        <v>226</v>
      </c>
      <c r="F86" s="27">
        <v>-2</v>
      </c>
      <c r="G86" s="101"/>
    </row>
    <row r="87" spans="1:7" x14ac:dyDescent="0.25">
      <c r="A87" s="18" t="s">
        <v>942</v>
      </c>
      <c r="B87" s="5" t="str">
        <f t="shared" si="1"/>
        <v>NoRe_SKTot_nry</v>
      </c>
      <c r="D87" s="14"/>
      <c r="E87" s="15" t="s">
        <v>227</v>
      </c>
      <c r="F87" s="27">
        <v>4216035</v>
      </c>
      <c r="G87" s="103"/>
    </row>
    <row r="88" spans="1:7" x14ac:dyDescent="0.25"/>
    <row r="89" spans="1:7" ht="51" x14ac:dyDescent="0.25">
      <c r="A89" s="12" t="s">
        <v>31</v>
      </c>
      <c r="B89" s="13" t="s">
        <v>297</v>
      </c>
      <c r="C89" s="13" t="s">
        <v>298</v>
      </c>
      <c r="D89" s="14"/>
      <c r="E89" s="33"/>
      <c r="F89" s="20" t="s">
        <v>881</v>
      </c>
      <c r="G89" s="20" t="s">
        <v>882</v>
      </c>
    </row>
    <row r="90" spans="1:7" x14ac:dyDescent="0.25">
      <c r="A90" s="12"/>
      <c r="B90" s="110"/>
      <c r="C90" s="110"/>
      <c r="D90" s="14"/>
      <c r="E90" s="33" t="s">
        <v>987</v>
      </c>
      <c r="F90" s="20"/>
      <c r="G90" s="20"/>
    </row>
    <row r="91" spans="1:7" x14ac:dyDescent="0.25">
      <c r="A91" s="18" t="s">
        <v>291</v>
      </c>
      <c r="B91" s="111" t="str">
        <f>"NoRd_"&amp;$A91&amp;"_"&amp;B$89</f>
        <v>NoRd_Di_LY</v>
      </c>
      <c r="C91" s="111" t="str">
        <f>"NoRd_"&amp;$A91&amp;"_"&amp;C$89</f>
        <v>NoRd_Di_SY</v>
      </c>
      <c r="D91" s="14" t="s">
        <v>0</v>
      </c>
      <c r="E91" s="14" t="s">
        <v>211</v>
      </c>
      <c r="F91" s="27">
        <v>45513</v>
      </c>
      <c r="G91" s="27">
        <v>24841</v>
      </c>
    </row>
    <row r="92" spans="1:7" x14ac:dyDescent="0.25">
      <c r="A92" s="18" t="s">
        <v>292</v>
      </c>
      <c r="B92" s="111" t="str">
        <f t="shared" ref="B92:C93" si="2">"NoRd_"&amp;$A92&amp;"_"&amp;B$89</f>
        <v>NoRd_Be_LY</v>
      </c>
      <c r="C92" s="111" t="str">
        <f t="shared" si="2"/>
        <v>NoRd_Be_SY</v>
      </c>
      <c r="D92" s="14" t="s">
        <v>1</v>
      </c>
      <c r="E92" s="14" t="s">
        <v>212</v>
      </c>
      <c r="F92" s="27">
        <v>759623</v>
      </c>
      <c r="G92" s="27">
        <v>315397</v>
      </c>
    </row>
    <row r="93" spans="1:7" x14ac:dyDescent="0.25">
      <c r="A93" s="18" t="s">
        <v>293</v>
      </c>
      <c r="B93" s="111" t="str">
        <f t="shared" si="2"/>
        <v>NoRd_Re_LY</v>
      </c>
      <c r="C93" s="111" t="str">
        <f t="shared" si="2"/>
        <v>NoRd_Re_SY</v>
      </c>
      <c r="D93" s="14" t="s">
        <v>2</v>
      </c>
      <c r="E93" s="14" t="s">
        <v>288</v>
      </c>
      <c r="F93" s="27">
        <v>1041784</v>
      </c>
      <c r="G93" s="14"/>
    </row>
    <row r="94" spans="1:7" x14ac:dyDescent="0.25">
      <c r="A94" s="18"/>
      <c r="D94" s="14"/>
      <c r="E94" s="14"/>
      <c r="F94" s="14"/>
      <c r="G94" s="14"/>
    </row>
    <row r="95" spans="1:7" x14ac:dyDescent="0.25">
      <c r="A95" s="18"/>
      <c r="D95" s="14"/>
      <c r="E95" s="15" t="s">
        <v>289</v>
      </c>
      <c r="F95" s="14"/>
      <c r="G95" s="14"/>
    </row>
    <row r="96" spans="1:7" ht="25.5" x14ac:dyDescent="0.25">
      <c r="A96" s="18" t="s">
        <v>294</v>
      </c>
      <c r="C96" s="5" t="str">
        <f>"NoRd_"&amp;A96&amp;"_"&amp;$C$98</f>
        <v>NoRd_ReTot_Rev</v>
      </c>
      <c r="D96" s="14" t="s">
        <v>3</v>
      </c>
      <c r="E96" s="31" t="s">
        <v>296</v>
      </c>
      <c r="F96" s="14"/>
      <c r="G96" s="27">
        <v>78464</v>
      </c>
    </row>
    <row r="97" spans="1:7" x14ac:dyDescent="0.25">
      <c r="A97" s="18" t="s">
        <v>295</v>
      </c>
      <c r="C97" s="5" t="str">
        <f>"NoRd_"&amp;A97&amp;"_"&amp;$C$98</f>
        <v>NoRd_ReX_Rev</v>
      </c>
      <c r="D97" s="14" t="s">
        <v>4</v>
      </c>
      <c r="E97" s="14" t="s">
        <v>290</v>
      </c>
      <c r="F97" s="14"/>
      <c r="G97" s="27">
        <v>28922</v>
      </c>
    </row>
    <row r="98" spans="1:7" x14ac:dyDescent="0.25">
      <c r="C98" s="13" t="s">
        <v>880</v>
      </c>
    </row>
    <row r="99" spans="1:7" hidden="1" x14ac:dyDescent="0.25"/>
    <row r="100" spans="1:7" hidden="1" x14ac:dyDescent="0.25"/>
    <row r="101" spans="1:7" hidden="1" x14ac:dyDescent="0.25"/>
    <row r="102" spans="1:7" hidden="1" x14ac:dyDescent="0.25"/>
    <row r="103" spans="1:7" hidden="1" x14ac:dyDescent="0.25"/>
    <row r="104" spans="1:7" hidden="1" x14ac:dyDescent="0.25"/>
  </sheetData>
  <sheetProtection password="BF77" sheet="1" objects="1" scenarios="1"/>
  <mergeCells count="2">
    <mergeCell ref="D3:E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</headerFooter>
  <rowBreaks count="1" manualBreakCount="1">
    <brk id="61" min="3" max="6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4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5" hidden="1" customWidth="1"/>
    <col min="2" max="2" width="18" style="5" hidden="1" customWidth="1"/>
    <col min="3" max="3" width="4" style="5" customWidth="1"/>
    <col min="4" max="4" width="4.140625" style="5" customWidth="1"/>
    <col min="5" max="5" width="91.28515625" style="5" bestFit="1" customWidth="1"/>
    <col min="6" max="6" width="16.85546875" style="5" customWidth="1"/>
    <col min="7" max="7" width="7.140625" style="5" customWidth="1"/>
    <col min="8" max="16384" width="7.140625" style="5" hidden="1"/>
  </cols>
  <sheetData>
    <row r="1" spans="1:7" x14ac:dyDescent="0.25">
      <c r="C1" s="142" t="s">
        <v>2028</v>
      </c>
      <c r="D1" s="142"/>
      <c r="E1" s="142"/>
    </row>
    <row r="2" spans="1:7" x14ac:dyDescent="0.25"/>
    <row r="3" spans="1:7" ht="23.25" x14ac:dyDescent="0.25">
      <c r="C3" s="150" t="s">
        <v>985</v>
      </c>
      <c r="D3" s="151"/>
      <c r="E3" s="152"/>
      <c r="F3" s="72"/>
    </row>
    <row r="4" spans="1:7" ht="25.5" x14ac:dyDescent="0.25">
      <c r="A4" s="81" t="s">
        <v>31</v>
      </c>
      <c r="B4" s="18" t="s">
        <v>312</v>
      </c>
      <c r="C4" s="14"/>
      <c r="D4" s="14"/>
      <c r="E4" s="14"/>
      <c r="F4" s="20" t="s">
        <v>818</v>
      </c>
    </row>
    <row r="5" spans="1:7" x14ac:dyDescent="0.25">
      <c r="A5" s="23"/>
      <c r="C5" s="15" t="s">
        <v>2</v>
      </c>
      <c r="D5" s="15"/>
      <c r="E5" s="15" t="s">
        <v>46</v>
      </c>
      <c r="F5" s="14"/>
    </row>
    <row r="6" spans="1:7" x14ac:dyDescent="0.25">
      <c r="A6" s="23" t="s">
        <v>313</v>
      </c>
      <c r="B6" s="5" t="str">
        <f>"NoBt_"&amp;$B$4&amp;"_"&amp;A6</f>
        <v>NoBt_NB_TOC</v>
      </c>
      <c r="C6" s="15"/>
      <c r="D6" s="15"/>
      <c r="E6" s="14" t="s">
        <v>299</v>
      </c>
      <c r="F6" s="27">
        <v>194657976</v>
      </c>
    </row>
    <row r="7" spans="1:7" x14ac:dyDescent="0.25">
      <c r="A7" s="23" t="s">
        <v>314</v>
      </c>
      <c r="B7" s="5" t="str">
        <f t="shared" ref="B7:B8" si="0">"NoBt_"&amp;$B$4&amp;"_"&amp;A7</f>
        <v>NoBt_NB_TK</v>
      </c>
      <c r="C7" s="15"/>
      <c r="D7" s="15"/>
      <c r="E7" s="14" t="s">
        <v>300</v>
      </c>
      <c r="F7" s="27">
        <v>115337785</v>
      </c>
    </row>
    <row r="8" spans="1:7" x14ac:dyDescent="0.25">
      <c r="A8" s="23" t="s">
        <v>315</v>
      </c>
      <c r="B8" s="5" t="str">
        <f t="shared" si="0"/>
        <v>NoBt_NB_TKCTot</v>
      </c>
      <c r="C8" s="15"/>
      <c r="D8" s="15"/>
      <c r="E8" s="15" t="s">
        <v>301</v>
      </c>
      <c r="F8" s="27">
        <v>309995764</v>
      </c>
    </row>
    <row r="9" spans="1:7" x14ac:dyDescent="0.25">
      <c r="A9" s="30"/>
      <c r="C9" s="15"/>
      <c r="D9" s="15"/>
      <c r="E9" s="14"/>
      <c r="F9" s="30"/>
    </row>
    <row r="10" spans="1:7" x14ac:dyDescent="0.25">
      <c r="A10" s="93"/>
      <c r="B10" s="94"/>
      <c r="C10" s="83"/>
      <c r="D10" s="83"/>
      <c r="E10" s="83" t="s">
        <v>940</v>
      </c>
      <c r="F10" s="95"/>
    </row>
    <row r="11" spans="1:7" x14ac:dyDescent="0.25">
      <c r="A11" s="93" t="s">
        <v>568</v>
      </c>
      <c r="B11" s="94" t="str">
        <f t="shared" ref="B11:B16" si="1">"NoBt_"&amp;$B$4&amp;"_"&amp;A11</f>
        <v>NoBt_NB_UKr</v>
      </c>
      <c r="C11" s="83"/>
      <c r="D11" s="83"/>
      <c r="E11" s="85" t="s">
        <v>203</v>
      </c>
      <c r="F11" s="27">
        <v>0</v>
      </c>
    </row>
    <row r="12" spans="1:7" x14ac:dyDescent="0.25">
      <c r="A12" s="93" t="s">
        <v>569</v>
      </c>
      <c r="B12" s="94" t="str">
        <f t="shared" si="1"/>
        <v>NoBt_NB_UKv</v>
      </c>
      <c r="C12" s="83"/>
      <c r="D12" s="83"/>
      <c r="E12" s="85" t="s">
        <v>562</v>
      </c>
      <c r="F12" s="27">
        <v>439746114</v>
      </c>
      <c r="G12" s="96"/>
    </row>
    <row r="13" spans="1:7" x14ac:dyDescent="0.25">
      <c r="A13" s="93" t="s">
        <v>570</v>
      </c>
      <c r="B13" s="94" t="str">
        <f t="shared" si="1"/>
        <v>NoBt_NB_UKf</v>
      </c>
      <c r="C13" s="83"/>
      <c r="D13" s="83"/>
      <c r="E13" s="85" t="s">
        <v>563</v>
      </c>
      <c r="F13" s="27">
        <v>36327243</v>
      </c>
    </row>
    <row r="14" spans="1:7" x14ac:dyDescent="0.25">
      <c r="A14" s="93" t="s">
        <v>571</v>
      </c>
      <c r="B14" s="94" t="str">
        <f t="shared" si="1"/>
        <v>NoBt_NB_UKp</v>
      </c>
      <c r="C14" s="83"/>
      <c r="D14" s="83"/>
      <c r="E14" s="85" t="s">
        <v>564</v>
      </c>
      <c r="F14" s="27">
        <v>2260600</v>
      </c>
    </row>
    <row r="15" spans="1:7" x14ac:dyDescent="0.25">
      <c r="A15" s="93" t="s">
        <v>572</v>
      </c>
      <c r="B15" s="94" t="str">
        <f t="shared" si="1"/>
        <v>NoBt_NB_UKx</v>
      </c>
      <c r="C15" s="83"/>
      <c r="D15" s="83"/>
      <c r="E15" s="85" t="s">
        <v>565</v>
      </c>
      <c r="F15" s="27">
        <v>1199595861</v>
      </c>
    </row>
    <row r="16" spans="1:7" x14ac:dyDescent="0.25">
      <c r="A16" s="93" t="s">
        <v>573</v>
      </c>
      <c r="B16" s="94" t="str">
        <f t="shared" si="1"/>
        <v>NoBt_NB_UKTot</v>
      </c>
      <c r="C16" s="83"/>
      <c r="D16" s="83"/>
      <c r="E16" s="83" t="s">
        <v>934</v>
      </c>
      <c r="F16" s="27">
        <v>1677929816</v>
      </c>
    </row>
    <row r="17" spans="1:6" x14ac:dyDescent="0.25">
      <c r="A17" s="30"/>
      <c r="C17" s="15"/>
      <c r="D17" s="15"/>
      <c r="E17" s="14"/>
      <c r="F17" s="30"/>
    </row>
    <row r="18" spans="1:6" x14ac:dyDescent="0.25">
      <c r="A18" s="23"/>
      <c r="C18" s="15"/>
      <c r="D18" s="15"/>
      <c r="E18" s="15" t="s">
        <v>187</v>
      </c>
      <c r="F18" s="30"/>
    </row>
    <row r="19" spans="1:6" x14ac:dyDescent="0.25">
      <c r="A19" s="23" t="s">
        <v>106</v>
      </c>
      <c r="B19" s="5" t="str">
        <f t="shared" ref="B19:B22" si="2">"NoBt_"&amp;$B$4&amp;"_"&amp;A19</f>
        <v>NoBt_NB_ObD</v>
      </c>
      <c r="C19" s="15"/>
      <c r="D19" s="14" t="s">
        <v>0</v>
      </c>
      <c r="E19" s="14" t="s">
        <v>49</v>
      </c>
      <c r="F19" s="27">
        <v>538867718</v>
      </c>
    </row>
    <row r="20" spans="1:6" x14ac:dyDescent="0.25">
      <c r="A20" s="23" t="s">
        <v>316</v>
      </c>
      <c r="B20" s="5" t="str">
        <f t="shared" si="2"/>
        <v>NoBt_NB_ObAK</v>
      </c>
      <c r="C20" s="15"/>
      <c r="D20" s="14" t="s">
        <v>1</v>
      </c>
      <c r="E20" s="14" t="s">
        <v>50</v>
      </c>
      <c r="F20" s="27">
        <v>120826490</v>
      </c>
    </row>
    <row r="21" spans="1:6" ht="25.5" x14ac:dyDescent="0.25">
      <c r="A21" s="23" t="s">
        <v>317</v>
      </c>
      <c r="B21" s="5" t="str">
        <f t="shared" si="2"/>
        <v>NoBt_NB_ObKD</v>
      </c>
      <c r="C21" s="15"/>
      <c r="D21" s="14" t="s">
        <v>2</v>
      </c>
      <c r="E21" s="31" t="s">
        <v>959</v>
      </c>
      <c r="F21" s="27">
        <v>1058213</v>
      </c>
    </row>
    <row r="22" spans="1:6" x14ac:dyDescent="0.25">
      <c r="A22" s="23" t="s">
        <v>318</v>
      </c>
      <c r="B22" s="5" t="str">
        <f t="shared" si="2"/>
        <v>NoBt_NB_ObTot</v>
      </c>
      <c r="C22" s="15" t="s">
        <v>5</v>
      </c>
      <c r="D22" s="15"/>
      <c r="E22" s="15" t="s">
        <v>936</v>
      </c>
      <c r="F22" s="27">
        <v>660752421</v>
      </c>
    </row>
    <row r="23" spans="1:6" x14ac:dyDescent="0.25">
      <c r="A23" s="30"/>
      <c r="C23" s="15"/>
      <c r="D23" s="15"/>
      <c r="E23" s="14"/>
      <c r="F23" s="30"/>
    </row>
    <row r="24" spans="1:6" x14ac:dyDescent="0.25">
      <c r="A24" s="23"/>
      <c r="C24" s="15" t="s">
        <v>5</v>
      </c>
      <c r="D24" s="15"/>
      <c r="E24" s="15" t="s">
        <v>937</v>
      </c>
      <c r="F24" s="30"/>
    </row>
    <row r="25" spans="1:6" x14ac:dyDescent="0.25">
      <c r="A25" s="23" t="s">
        <v>319</v>
      </c>
      <c r="B25" s="5" t="str">
        <f t="shared" ref="B25:B28" si="3">"NoBt_"&amp;$B$4&amp;"_"&amp;A25</f>
        <v>NoBt_NB_ODERe</v>
      </c>
      <c r="C25" s="15"/>
      <c r="D25" s="15"/>
      <c r="E25" s="14" t="s">
        <v>308</v>
      </c>
      <c r="F25" s="27">
        <v>0</v>
      </c>
    </row>
    <row r="26" spans="1:6" x14ac:dyDescent="0.25">
      <c r="A26" s="23" t="s">
        <v>320</v>
      </c>
      <c r="B26" s="5" t="str">
        <f t="shared" si="3"/>
        <v>NoBt_NB_ODSt</v>
      </c>
      <c r="C26" s="15"/>
      <c r="D26" s="15"/>
      <c r="E26" s="14" t="s">
        <v>309</v>
      </c>
      <c r="F26" s="27">
        <v>115083572</v>
      </c>
    </row>
    <row r="27" spans="1:6" x14ac:dyDescent="0.25">
      <c r="A27" s="23" t="s">
        <v>321</v>
      </c>
      <c r="B27" s="5" t="str">
        <f t="shared" si="3"/>
        <v>NoBt_NB_ODX</v>
      </c>
      <c r="C27" s="15"/>
      <c r="D27" s="15"/>
      <c r="E27" s="14" t="s">
        <v>310</v>
      </c>
      <c r="F27" s="27">
        <v>74544403</v>
      </c>
    </row>
    <row r="28" spans="1:6" x14ac:dyDescent="0.25">
      <c r="A28" s="23" t="s">
        <v>322</v>
      </c>
      <c r="B28" s="5" t="str">
        <f t="shared" si="3"/>
        <v>NoBt_NB_ODTot</v>
      </c>
      <c r="C28" s="15"/>
      <c r="D28" s="15"/>
      <c r="E28" s="15" t="s">
        <v>311</v>
      </c>
      <c r="F28" s="27">
        <v>621154106</v>
      </c>
    </row>
    <row r="29" spans="1:6" x14ac:dyDescent="0.25">
      <c r="A29" s="30"/>
      <c r="C29" s="15"/>
      <c r="D29" s="15"/>
      <c r="E29" s="14"/>
      <c r="F29" s="30"/>
    </row>
    <row r="30" spans="1:6" x14ac:dyDescent="0.25">
      <c r="C30" s="15" t="s">
        <v>7</v>
      </c>
      <c r="D30" s="15"/>
      <c r="E30" s="15" t="s">
        <v>51</v>
      </c>
      <c r="F30" s="30"/>
    </row>
    <row r="31" spans="1:6" x14ac:dyDescent="0.25">
      <c r="A31" s="23" t="s">
        <v>323</v>
      </c>
      <c r="B31" s="5" t="str">
        <f t="shared" ref="B31:B36" si="4">"NoBt_"&amp;$B$4&amp;"_"&amp;A31</f>
        <v>NoBt_NB_AkOMX</v>
      </c>
      <c r="C31" s="15"/>
      <c r="D31" s="15"/>
      <c r="E31" s="14" t="s">
        <v>302</v>
      </c>
      <c r="F31" s="27">
        <v>3773920</v>
      </c>
    </row>
    <row r="32" spans="1:6" x14ac:dyDescent="0.25">
      <c r="A32" s="23" t="s">
        <v>324</v>
      </c>
      <c r="B32" s="5" t="str">
        <f t="shared" si="4"/>
        <v>NoBt_NB_AkXB</v>
      </c>
      <c r="C32" s="15"/>
      <c r="D32" s="15"/>
      <c r="E32" s="14" t="s">
        <v>303</v>
      </c>
      <c r="F32" s="27">
        <v>4904758</v>
      </c>
    </row>
    <row r="33" spans="1:6" x14ac:dyDescent="0.25">
      <c r="A33" s="23" t="s">
        <v>325</v>
      </c>
      <c r="B33" s="5" t="str">
        <f t="shared" si="4"/>
        <v>NoBt_NB_AkUD</v>
      </c>
      <c r="C33" s="15"/>
      <c r="D33" s="15"/>
      <c r="E33" s="14" t="s">
        <v>304</v>
      </c>
      <c r="F33" s="27">
        <v>13555900</v>
      </c>
    </row>
    <row r="34" spans="1:6" x14ac:dyDescent="0.25">
      <c r="A34" s="23" t="s">
        <v>326</v>
      </c>
      <c r="B34" s="5" t="str">
        <f t="shared" si="4"/>
        <v>NoBt_NB_AkUK</v>
      </c>
      <c r="C34" s="15"/>
      <c r="D34" s="15"/>
      <c r="E34" s="14" t="s">
        <v>305</v>
      </c>
      <c r="F34" s="27">
        <v>198479</v>
      </c>
    </row>
    <row r="35" spans="1:6" x14ac:dyDescent="0.25">
      <c r="A35" s="23" t="s">
        <v>327</v>
      </c>
      <c r="B35" s="5" t="str">
        <f t="shared" si="4"/>
        <v>NoBt_NB_AkX</v>
      </c>
      <c r="C35" s="15"/>
      <c r="D35" s="15"/>
      <c r="E35" s="14" t="s">
        <v>306</v>
      </c>
      <c r="F35" s="27">
        <v>2939473</v>
      </c>
    </row>
    <row r="36" spans="1:6" x14ac:dyDescent="0.25">
      <c r="A36" s="23" t="s">
        <v>328</v>
      </c>
      <c r="B36" s="5" t="str">
        <f t="shared" si="4"/>
        <v>NoBt_NB_AkTot</v>
      </c>
      <c r="C36" s="15"/>
      <c r="D36" s="15"/>
      <c r="E36" s="15" t="s">
        <v>307</v>
      </c>
      <c r="F36" s="27">
        <v>25372529</v>
      </c>
    </row>
    <row r="37" spans="1:6" s="73" customFormat="1" x14ac:dyDescent="0.25">
      <c r="C37" s="5"/>
      <c r="D37" s="5"/>
      <c r="E37" s="5"/>
      <c r="F37" s="60"/>
    </row>
    <row r="38" spans="1:6" s="73" customFormat="1" hidden="1" x14ac:dyDescent="0.25">
      <c r="C38" s="5"/>
      <c r="D38" s="5"/>
    </row>
    <row r="39" spans="1:6" s="73" customFormat="1" hidden="1" x14ac:dyDescent="0.25">
      <c r="C39" s="5"/>
      <c r="D39" s="5"/>
      <c r="E39" s="5"/>
      <c r="F39" s="29"/>
    </row>
    <row r="40" spans="1:6" hidden="1" x14ac:dyDescent="0.25"/>
    <row r="41" spans="1:6" hidden="1" x14ac:dyDescent="0.25"/>
    <row r="42" spans="1:6" hidden="1" x14ac:dyDescent="0.25"/>
  </sheetData>
  <sheetProtection password="BF77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rowBreaks count="1" manualBreakCount="1">
    <brk id="38" min="2" max="5" man="1"/>
  </rowBreaks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40</vt:i4>
      </vt:variant>
      <vt:variant>
        <vt:lpstr>Navngivne områder</vt:lpstr>
      </vt:variant>
      <vt:variant>
        <vt:i4>51</vt:i4>
      </vt:variant>
    </vt:vector>
  </HeadingPairs>
  <TitlesOfParts>
    <vt:vector size="91" baseType="lpstr">
      <vt:lpstr>data gruppetal</vt:lpstr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2.20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Gruppeliste</vt:lpstr>
      <vt:lpstr>Gruppetal</vt:lpstr>
      <vt:lpstr>Gruppevar</vt:lpstr>
      <vt:lpstr>'data gruppetal'!sektorData</vt:lpstr>
      <vt:lpstr>'data gruppetal'!SektorGrp</vt:lpstr>
      <vt:lpstr>'data gruppetal'!SektorVar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2.20'!Udskriftsområde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Christian Overgård (FT)</cp:lastModifiedBy>
  <cp:lastPrinted>2019-06-24T13:28:36Z</cp:lastPrinted>
  <dcterms:created xsi:type="dcterms:W3CDTF">2015-07-06T08:03:50Z</dcterms:created>
  <dcterms:modified xsi:type="dcterms:W3CDTF">2019-06-28T07:31:16Z</dcterms:modified>
</cp:coreProperties>
</file>