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ftnet.dk\Fortrolig\ØKSE\Stresstest\IRB_stresstest\Stresstest_F2026\Vejledninger og resultatark\"/>
    </mc:Choice>
  </mc:AlternateContent>
  <xr:revisionPtr revIDLastSave="0" documentId="13_ncr:1_{95988227-3FE6-48AF-819B-F675CE0D0841}" xr6:coauthVersionLast="47" xr6:coauthVersionMax="47" xr10:uidLastSave="{00000000-0000-0000-0000-000000000000}"/>
  <workbookProtection workbookAlgorithmName="SHA-512" workbookHashValue="HZL8So6gKEo9xJqiCNnOnBiAtqRp6dmz3NOKHvCSNkHN+lPKVzfAL28tkmKWF989NXiwud7s0WOZYYmtgstskA==" workbookSaltValue="8sEsRzRHNU/cZm/UkKQ5yw==" workbookSpinCount="100000" lockStructure="1"/>
  <bookViews>
    <workbookView xWindow="28680" yWindow="-120" windowWidth="29040" windowHeight="15720" firstSheet="2" activeTab="2" xr2:uid="{00000000-000D-0000-FFFF-FFFF00000000}"/>
  </bookViews>
  <sheets>
    <sheet name="Import_Oevr_SAS" sheetId="12" state="hidden" r:id="rId1"/>
    <sheet name="Import_SAS" sheetId="11" state="hidden" r:id="rId2"/>
    <sheet name="Nøgletal" sheetId="7" r:id="rId3"/>
    <sheet name="Nøgletal kvartalvis" sheetId="9" r:id="rId4"/>
    <sheet name="Landbrug" sheetId="8" r:id="rId5"/>
    <sheet name="Aktiekurser og udlånsvækst" sheetId="10" r:id="rId6"/>
  </sheets>
  <definedNames>
    <definedName name="GRdata" localSheetId="1">#REF!</definedName>
    <definedName name="GRdata">#REF!</definedName>
    <definedName name="Grnames" localSheetId="1">#REF!</definedName>
    <definedName name="Grnam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1" l="1"/>
  <c r="L17" i="11"/>
  <c r="K17" i="11"/>
  <c r="J17" i="11"/>
  <c r="I17" i="11"/>
  <c r="H17" i="11"/>
  <c r="N17" i="11" s="1"/>
  <c r="G17" i="11"/>
  <c r="F17" i="11"/>
  <c r="E17" i="11"/>
  <c r="D17" i="11"/>
  <c r="C17" i="11"/>
  <c r="A17" i="11"/>
  <c r="F3" i="10"/>
  <c r="D3" i="10"/>
  <c r="G3" i="10" s="1"/>
  <c r="F3" i="8"/>
  <c r="D3" i="8"/>
  <c r="D1" i="12" s="1"/>
  <c r="H10" i="12"/>
  <c r="G10" i="12"/>
  <c r="F10" i="12"/>
  <c r="E10" i="12"/>
  <c r="D10" i="12"/>
  <c r="C10" i="12"/>
  <c r="J10" i="12" s="1"/>
  <c r="A10" i="12"/>
  <c r="H9" i="12"/>
  <c r="G9" i="12"/>
  <c r="F9" i="12"/>
  <c r="E9" i="12"/>
  <c r="D9" i="12"/>
  <c r="C9" i="12"/>
  <c r="A9" i="12"/>
  <c r="H8" i="12"/>
  <c r="G8" i="12"/>
  <c r="F8" i="12"/>
  <c r="E8" i="12"/>
  <c r="D8" i="12"/>
  <c r="C8" i="12"/>
  <c r="A8" i="12"/>
  <c r="H7" i="12"/>
  <c r="G7" i="12"/>
  <c r="F7" i="12"/>
  <c r="E7" i="12"/>
  <c r="D7" i="12"/>
  <c r="C7" i="12"/>
  <c r="A7" i="12"/>
  <c r="H6" i="12"/>
  <c r="G6" i="12"/>
  <c r="F6" i="12"/>
  <c r="E6" i="12"/>
  <c r="D6" i="12"/>
  <c r="C6" i="12"/>
  <c r="A6" i="12"/>
  <c r="H5" i="12"/>
  <c r="G5" i="12"/>
  <c r="F5" i="12"/>
  <c r="I5" i="12" s="1"/>
  <c r="E5" i="12"/>
  <c r="D5" i="12"/>
  <c r="C5" i="12"/>
  <c r="A5" i="12"/>
  <c r="H4" i="12"/>
  <c r="G4" i="12"/>
  <c r="F4" i="12"/>
  <c r="E4" i="12"/>
  <c r="D4" i="12"/>
  <c r="C4" i="12"/>
  <c r="J4" i="12" s="1"/>
  <c r="A4" i="12"/>
  <c r="H3" i="12"/>
  <c r="G3" i="12"/>
  <c r="F3" i="12"/>
  <c r="E3" i="12"/>
  <c r="D3" i="12"/>
  <c r="C3" i="12"/>
  <c r="A3" i="12"/>
  <c r="H2" i="12"/>
  <c r="G2" i="12"/>
  <c r="F2" i="12"/>
  <c r="E2" i="12"/>
  <c r="D2" i="12"/>
  <c r="C2" i="12"/>
  <c r="A2" i="12"/>
  <c r="F1" i="12"/>
  <c r="C1" i="12"/>
  <c r="G3" i="8" l="1"/>
  <c r="G1" i="12" s="1"/>
  <c r="E3" i="10"/>
  <c r="H3" i="10" s="1"/>
  <c r="J2" i="12"/>
  <c r="E3" i="8"/>
  <c r="O17" i="11"/>
  <c r="J7" i="12"/>
  <c r="I3" i="12"/>
  <c r="I7" i="12"/>
  <c r="J3" i="12"/>
  <c r="I6" i="12"/>
  <c r="I2" i="12"/>
  <c r="J9" i="12"/>
  <c r="I10" i="12"/>
  <c r="J8" i="12"/>
  <c r="I9" i="12"/>
  <c r="I8" i="12"/>
  <c r="J6" i="12"/>
  <c r="J5" i="12"/>
  <c r="I4" i="12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N29" i="11" s="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20" i="11"/>
  <c r="L20" i="11"/>
  <c r="K20" i="11"/>
  <c r="J20" i="11"/>
  <c r="I20" i="11"/>
  <c r="H20" i="11"/>
  <c r="G20" i="11"/>
  <c r="F20" i="11"/>
  <c r="E20" i="11"/>
  <c r="D20" i="11"/>
  <c r="C20" i="11"/>
  <c r="A20" i="11"/>
  <c r="M19" i="11"/>
  <c r="L19" i="11"/>
  <c r="K19" i="11"/>
  <c r="J19" i="11"/>
  <c r="I19" i="11"/>
  <c r="H19" i="11"/>
  <c r="G19" i="11"/>
  <c r="F19" i="11"/>
  <c r="E19" i="11"/>
  <c r="D19" i="11"/>
  <c r="C19" i="11"/>
  <c r="A19" i="11"/>
  <c r="M18" i="11"/>
  <c r="L18" i="11"/>
  <c r="K18" i="11"/>
  <c r="J18" i="11"/>
  <c r="I18" i="11"/>
  <c r="H18" i="11"/>
  <c r="G18" i="11"/>
  <c r="F18" i="11"/>
  <c r="E18" i="11"/>
  <c r="D18" i="11"/>
  <c r="C18" i="11"/>
  <c r="A18" i="11"/>
  <c r="M16" i="11"/>
  <c r="L16" i="11"/>
  <c r="K16" i="11"/>
  <c r="J16" i="11"/>
  <c r="I16" i="11"/>
  <c r="H16" i="11"/>
  <c r="G16" i="11"/>
  <c r="F16" i="11"/>
  <c r="E16" i="11"/>
  <c r="D16" i="11"/>
  <c r="C16" i="11"/>
  <c r="A16" i="11"/>
  <c r="M15" i="11"/>
  <c r="L15" i="11"/>
  <c r="K15" i="11"/>
  <c r="J15" i="11"/>
  <c r="I15" i="11"/>
  <c r="H15" i="11"/>
  <c r="G15" i="11"/>
  <c r="F15" i="11"/>
  <c r="E15" i="11"/>
  <c r="D15" i="11"/>
  <c r="C15" i="11"/>
  <c r="A15" i="11"/>
  <c r="M14" i="11"/>
  <c r="L14" i="11"/>
  <c r="K14" i="11"/>
  <c r="J14" i="11"/>
  <c r="I14" i="11"/>
  <c r="H14" i="11"/>
  <c r="G14" i="11"/>
  <c r="F14" i="11"/>
  <c r="E14" i="11"/>
  <c r="D14" i="11"/>
  <c r="C14" i="11"/>
  <c r="A14" i="11"/>
  <c r="M13" i="11"/>
  <c r="L13" i="11"/>
  <c r="K13" i="11"/>
  <c r="J13" i="11"/>
  <c r="I13" i="11"/>
  <c r="H13" i="11"/>
  <c r="G13" i="11"/>
  <c r="F13" i="11"/>
  <c r="E13" i="11"/>
  <c r="D13" i="11"/>
  <c r="C13" i="11"/>
  <c r="A13" i="11"/>
  <c r="M12" i="11"/>
  <c r="L12" i="11"/>
  <c r="K12" i="11"/>
  <c r="J12" i="11"/>
  <c r="I12" i="11"/>
  <c r="H12" i="11"/>
  <c r="G12" i="11"/>
  <c r="F12" i="11"/>
  <c r="E12" i="11"/>
  <c r="D12" i="11"/>
  <c r="C12" i="11"/>
  <c r="A12" i="11"/>
  <c r="M11" i="11"/>
  <c r="L11" i="11"/>
  <c r="K11" i="11"/>
  <c r="J11" i="11"/>
  <c r="I11" i="11"/>
  <c r="H11" i="11"/>
  <c r="G11" i="11"/>
  <c r="F11" i="11"/>
  <c r="E11" i="11"/>
  <c r="D11" i="11"/>
  <c r="C11" i="11"/>
  <c r="A11" i="11"/>
  <c r="M10" i="11"/>
  <c r="L10" i="11"/>
  <c r="K10" i="11"/>
  <c r="J10" i="11"/>
  <c r="I10" i="11"/>
  <c r="H10" i="11"/>
  <c r="G10" i="11"/>
  <c r="F10" i="11"/>
  <c r="E10" i="11"/>
  <c r="D10" i="11"/>
  <c r="C10" i="11"/>
  <c r="A10" i="11"/>
  <c r="M9" i="11"/>
  <c r="L9" i="11"/>
  <c r="K9" i="11"/>
  <c r="J9" i="11"/>
  <c r="I9" i="11"/>
  <c r="H9" i="11"/>
  <c r="G9" i="11"/>
  <c r="F9" i="11"/>
  <c r="E9" i="11"/>
  <c r="D9" i="11"/>
  <c r="C9" i="11"/>
  <c r="A9" i="11"/>
  <c r="M8" i="11"/>
  <c r="L8" i="11"/>
  <c r="K8" i="11"/>
  <c r="J8" i="11"/>
  <c r="I8" i="11"/>
  <c r="H8" i="11"/>
  <c r="G8" i="11"/>
  <c r="F8" i="11"/>
  <c r="E8" i="11"/>
  <c r="D8" i="11"/>
  <c r="C8" i="11"/>
  <c r="A8" i="11"/>
  <c r="M7" i="11"/>
  <c r="L7" i="11"/>
  <c r="K7" i="11"/>
  <c r="J7" i="11"/>
  <c r="I7" i="11"/>
  <c r="H7" i="11"/>
  <c r="G7" i="11"/>
  <c r="F7" i="11"/>
  <c r="E7" i="11"/>
  <c r="D7" i="11"/>
  <c r="C7" i="11"/>
  <c r="A7" i="11"/>
  <c r="M6" i="11"/>
  <c r="L6" i="11"/>
  <c r="K6" i="11"/>
  <c r="J6" i="11"/>
  <c r="I6" i="11"/>
  <c r="H6" i="11"/>
  <c r="G6" i="11"/>
  <c r="F6" i="11"/>
  <c r="E6" i="11"/>
  <c r="D6" i="11"/>
  <c r="C6" i="11"/>
  <c r="A6" i="11"/>
  <c r="M5" i="11"/>
  <c r="L5" i="11"/>
  <c r="K5" i="11"/>
  <c r="J5" i="11"/>
  <c r="I5" i="11"/>
  <c r="H5" i="11"/>
  <c r="G5" i="11"/>
  <c r="F5" i="11"/>
  <c r="E5" i="11"/>
  <c r="D5" i="11"/>
  <c r="C5" i="11"/>
  <c r="A5" i="11"/>
  <c r="M4" i="11"/>
  <c r="L4" i="11"/>
  <c r="K4" i="11"/>
  <c r="J4" i="11"/>
  <c r="I4" i="11"/>
  <c r="H4" i="11"/>
  <c r="G4" i="11"/>
  <c r="F4" i="11"/>
  <c r="E4" i="11"/>
  <c r="D4" i="11"/>
  <c r="C4" i="11"/>
  <c r="A4" i="11"/>
  <c r="M3" i="11"/>
  <c r="L3" i="11"/>
  <c r="K3" i="11"/>
  <c r="J3" i="11"/>
  <c r="I3" i="11"/>
  <c r="H3" i="11"/>
  <c r="G3" i="11"/>
  <c r="F3" i="11"/>
  <c r="E3" i="11"/>
  <c r="D3" i="11"/>
  <c r="C3" i="11"/>
  <c r="A3" i="11"/>
  <c r="M2" i="11"/>
  <c r="L2" i="11"/>
  <c r="K2" i="11"/>
  <c r="J2" i="11"/>
  <c r="I2" i="11"/>
  <c r="H2" i="11"/>
  <c r="G2" i="11"/>
  <c r="F2" i="11"/>
  <c r="E2" i="11"/>
  <c r="D2" i="11"/>
  <c r="C2" i="11"/>
  <c r="A2" i="11"/>
  <c r="M1" i="11"/>
  <c r="L1" i="11"/>
  <c r="K1" i="11"/>
  <c r="J1" i="11"/>
  <c r="I1" i="11"/>
  <c r="H1" i="11"/>
  <c r="G1" i="11"/>
  <c r="F1" i="11"/>
  <c r="E1" i="11"/>
  <c r="D1" i="11"/>
  <c r="C1" i="11"/>
  <c r="O29" i="11"/>
  <c r="H3" i="8" l="1"/>
  <c r="H1" i="12" s="1"/>
  <c r="E1" i="12"/>
  <c r="O20" i="11"/>
  <c r="N11" i="11"/>
  <c r="O3" i="11"/>
  <c r="O15" i="11"/>
  <c r="O7" i="11"/>
  <c r="O21" i="11"/>
  <c r="N21" i="11"/>
  <c r="O11" i="11"/>
  <c r="N8" i="11"/>
  <c r="O6" i="11"/>
  <c r="O12" i="11"/>
  <c r="O16" i="11"/>
  <c r="N12" i="11"/>
  <c r="O2" i="11"/>
  <c r="O14" i="11"/>
  <c r="N20" i="11"/>
  <c r="O8" i="11"/>
  <c r="N7" i="11"/>
  <c r="N18" i="11"/>
  <c r="N4" i="11"/>
  <c r="N16" i="11"/>
  <c r="O10" i="11"/>
  <c r="N2" i="11"/>
  <c r="O5" i="11"/>
  <c r="N6" i="11"/>
  <c r="O9" i="11"/>
  <c r="O13" i="11"/>
  <c r="N14" i="11"/>
  <c r="O18" i="11"/>
  <c r="N22" i="11"/>
  <c r="O4" i="11"/>
  <c r="N13" i="11"/>
  <c r="N10" i="11"/>
  <c r="N19" i="11"/>
  <c r="N3" i="11"/>
  <c r="N5" i="11"/>
  <c r="N9" i="11"/>
  <c r="N15" i="11"/>
  <c r="O19" i="11"/>
  <c r="O30" i="11"/>
  <c r="O22" i="11"/>
  <c r="N30" i="11"/>
</calcChain>
</file>

<file path=xl/sharedStrings.xml><?xml version="1.0" encoding="utf-8"?>
<sst xmlns="http://schemas.openxmlformats.org/spreadsheetml/2006/main" count="154" uniqueCount="122">
  <si>
    <t>Realvækst, pct. år-år</t>
  </si>
  <si>
    <t>BNP</t>
  </si>
  <si>
    <t>Privat forbrug</t>
  </si>
  <si>
    <t>Offentligt forbrug</t>
  </si>
  <si>
    <t>Boliginvesteringer</t>
  </si>
  <si>
    <t>Erhvervsinvesteringer</t>
  </si>
  <si>
    <t>Offentlige investeringer</t>
  </si>
  <si>
    <t>Lagerinvesteringer (bidrag til BNP-vækst)</t>
  </si>
  <si>
    <t>Eksport</t>
  </si>
  <si>
    <t>… heraf industrieksport</t>
  </si>
  <si>
    <t>Import</t>
  </si>
  <si>
    <t>Eksportmarkedsvækst</t>
  </si>
  <si>
    <t>Vækst, pct. år-år</t>
  </si>
  <si>
    <t>Forbrugerpriser (HICP)</t>
  </si>
  <si>
    <t>Privat sektors disponible indkomst (nominel)</t>
  </si>
  <si>
    <t>Timeproduktivitet i byerhverv</t>
  </si>
  <si>
    <t>Gennemsnitligt niveau for året</t>
  </si>
  <si>
    <t>Gennemsnitlig obligationsrente, pct. p.a.</t>
  </si>
  <si>
    <t>30-årig realkreditobligationsrente, pct. p.a.</t>
  </si>
  <si>
    <t>1-årig realkreditobligationsrente, pct. p.a.</t>
  </si>
  <si>
    <t>Ledighed i 1.000 personer (netto)</t>
  </si>
  <si>
    <t>Samlet beskæftigelse i 1.000 personer</t>
  </si>
  <si>
    <t>… heraf privat beskæftigelse i 1.000 personer</t>
  </si>
  <si>
    <t>… heraf offentlig beskæftigelse i 1.000 personer</t>
  </si>
  <si>
    <t>Arbejdsstyrke i 1.000 personer (netto)</t>
  </si>
  <si>
    <t>Ledighed i 1.000 personer (brutto)</t>
  </si>
  <si>
    <t>Ledighedsprocent (netto)</t>
  </si>
  <si>
    <t>Ledighedsprocent (brutto)</t>
  </si>
  <si>
    <t>Nøgletal for dansk økonomi</t>
  </si>
  <si>
    <t>Faktisk</t>
  </si>
  <si>
    <r>
      <t>Skøn</t>
    </r>
    <r>
      <rPr>
        <vertAlign val="superscript"/>
        <sz val="10"/>
        <color theme="1"/>
        <rFont val="Calibri"/>
        <family val="2"/>
        <scheme val="minor"/>
      </rPr>
      <t>1)</t>
    </r>
  </si>
  <si>
    <t>Basisscenario</t>
  </si>
  <si>
    <r>
      <rPr>
        <u/>
        <sz val="9"/>
        <color theme="1"/>
        <rFont val="Calibri"/>
        <family val="2"/>
        <scheme val="minor"/>
      </rPr>
      <t>Anm.</t>
    </r>
    <r>
      <rPr>
        <sz val="9"/>
        <color theme="1"/>
        <rFont val="Calibri"/>
        <family val="2"/>
        <scheme val="minor"/>
      </rPr>
      <t xml:space="preserve">: Egen definition af arbejdsstyrke og ledighedsprocent. Ledigheden (netto) er ekskl. personer i aktivering, mens ledigheden </t>
    </r>
  </si>
  <si>
    <t>(brutto) er inkl. personer i aktivering. Ledighedsprocenten er udtrykt i pct. af arbejdsstyrken (netto hhv. brutto).</t>
  </si>
  <si>
    <t xml:space="preserve">Den gennemsnitlige obligationsrente er den gennemsnitlige effektive rente for alle cirkulerende obligationer i Danmark. </t>
  </si>
  <si>
    <r>
      <rPr>
        <u/>
        <sz val="9"/>
        <color theme="1"/>
        <rFont val="Calibri"/>
        <family val="2"/>
        <scheme val="minor"/>
      </rPr>
      <t>Kilde</t>
    </r>
    <r>
      <rPr>
        <sz val="9"/>
        <color theme="1"/>
        <rFont val="Calibri"/>
        <family val="2"/>
        <scheme val="minor"/>
      </rPr>
      <t>: Nationalbanken og Finanstilsynet.</t>
    </r>
  </si>
  <si>
    <t>Stress-scenario</t>
  </si>
  <si>
    <t>Timeløn</t>
  </si>
  <si>
    <t>Nøgletal for dansk landbrug</t>
  </si>
  <si>
    <t>Svin</t>
  </si>
  <si>
    <t>Planteavl</t>
  </si>
  <si>
    <t>Jordpriser (landbrug/grunde)</t>
  </si>
  <si>
    <r>
      <rPr>
        <u/>
        <sz val="11"/>
        <color theme="1"/>
        <rFont val="Calibri"/>
        <family val="2"/>
        <scheme val="minor"/>
      </rPr>
      <t>Kilde</t>
    </r>
    <r>
      <rPr>
        <sz val="11"/>
        <color theme="1"/>
        <rFont val="Calibri"/>
        <family val="2"/>
        <scheme val="minor"/>
      </rPr>
      <t>: Finanstilsynet.</t>
    </r>
  </si>
  <si>
    <t>Realvækst, pct. kvartal-kvartal</t>
  </si>
  <si>
    <t>Vækst, pct. kvartal-kvartal</t>
  </si>
  <si>
    <t>Gennemsnitligt niveau</t>
  </si>
  <si>
    <t>Kvartalstallene er sæsonkorrigerede.</t>
  </si>
  <si>
    <t>Nøgletal for aktiekurser og udlånsvækst</t>
  </si>
  <si>
    <t xml:space="preserve">
Stress-scenario
</t>
  </si>
  <si>
    <t>Børsnoterede aktier, OMXC ultimo året</t>
  </si>
  <si>
    <t>Ikke-børsnoterede aktier, dagsværdi ultimo året</t>
  </si>
  <si>
    <t>Pengeinstitutters udlånsvækst (ultimo året)</t>
  </si>
  <si>
    <t>Realkreditinstitutters udlånsvækst (ultimo året)</t>
  </si>
  <si>
    <r>
      <rPr>
        <u/>
        <sz val="11"/>
        <color rgb="FF000000"/>
        <rFont val="Calibri"/>
        <family val="2"/>
      </rPr>
      <t>Anm.</t>
    </r>
    <r>
      <rPr>
        <sz val="11"/>
        <color theme="1"/>
        <rFont val="Calibri"/>
        <family val="2"/>
        <scheme val="minor"/>
      </rPr>
      <t xml:space="preserve">: Udlånsvækst baseret på de samlede udlån og garantidebitorer </t>
    </r>
    <r>
      <rPr>
        <u/>
        <sz val="11"/>
        <color rgb="FF000000"/>
        <rFont val="Calibri"/>
        <family val="2"/>
      </rPr>
      <t>før</t>
    </r>
    <r>
      <rPr>
        <sz val="11"/>
        <color theme="1"/>
        <rFont val="Calibri"/>
        <family val="2"/>
        <scheme val="minor"/>
      </rPr>
      <t xml:space="preserve"> nedskrivninger og hensættelser opgjort </t>
    </r>
  </si>
  <si>
    <r>
      <rPr>
        <u/>
        <sz val="11"/>
        <color rgb="FF000000"/>
        <rFont val="Calibri"/>
        <family val="2"/>
      </rPr>
      <t>Kilde</t>
    </r>
    <r>
      <rPr>
        <sz val="11"/>
        <color theme="1"/>
        <rFont val="Calibri"/>
        <family val="2"/>
        <scheme val="minor"/>
      </rPr>
      <t>: Finanstilsynet.</t>
    </r>
  </si>
  <si>
    <t>Variabelnavn</t>
  </si>
  <si>
    <t>Variabel</t>
  </si>
  <si>
    <t>Stress_Akk</t>
  </si>
  <si>
    <t>Basis_Akk</t>
  </si>
  <si>
    <t>BNP_Vaekst</t>
  </si>
  <si>
    <t>PForbug_Vaekst</t>
  </si>
  <si>
    <t>OffForbrug_Vaekst</t>
  </si>
  <si>
    <t>BoligInv_Vaekst</t>
  </si>
  <si>
    <t>ErhvInv_Vaekst</t>
  </si>
  <si>
    <t>OffInv_Vaekst</t>
  </si>
  <si>
    <t>LagerInv_Vaekst</t>
  </si>
  <si>
    <t>Eksport_Vaekst</t>
  </si>
  <si>
    <t>Eksport_Indu_Vaekst</t>
  </si>
  <si>
    <t>Import_Vaekst</t>
  </si>
  <si>
    <t>EksportMarked_Vaekst</t>
  </si>
  <si>
    <t>Forbrugerpris_Vaekst</t>
  </si>
  <si>
    <t>Timeloen_Vaekst</t>
  </si>
  <si>
    <t>DisponibelIndk_Vaekst</t>
  </si>
  <si>
    <t>Huspris_Vaekst</t>
  </si>
  <si>
    <t>Timeproduktivitet_Vaekst</t>
  </si>
  <si>
    <t>RenteObli</t>
  </si>
  <si>
    <t>RenteReal30</t>
  </si>
  <si>
    <t>RenteReal1</t>
  </si>
  <si>
    <t>RenteTN</t>
  </si>
  <si>
    <t>Ledighed_Netto</t>
  </si>
  <si>
    <t>Beskaeftigelse</t>
  </si>
  <si>
    <t>Beskaeftigelse_Privat</t>
  </si>
  <si>
    <t>Beskaeftigelse_Off</t>
  </si>
  <si>
    <t>Arbejdsstyrke</t>
  </si>
  <si>
    <t>Ledighed_Brutto</t>
  </si>
  <si>
    <t>LedighedPct_Netto</t>
  </si>
  <si>
    <t>LedighedPct_Brutto</t>
  </si>
  <si>
    <t>Naturmaelk</t>
  </si>
  <si>
    <t>Kvaeg</t>
  </si>
  <si>
    <t>Jordpris</t>
  </si>
  <si>
    <t>Aktiekurs_Not</t>
  </si>
  <si>
    <t>Aktiekurs_Unot</t>
  </si>
  <si>
    <t>UV_PI</t>
  </si>
  <si>
    <t>UV_RI</t>
  </si>
  <si>
    <t>Afsætningspriser</t>
  </si>
  <si>
    <t xml:space="preserve"> Mælk</t>
  </si>
  <si>
    <t xml:space="preserve">  Svin</t>
  </si>
  <si>
    <t xml:space="preserve">  Planteavl</t>
  </si>
  <si>
    <t xml:space="preserve">  Kvæg</t>
  </si>
  <si>
    <t>Boligpriser</t>
  </si>
  <si>
    <t>Priser på erhvervsejendomme</t>
  </si>
  <si>
    <r>
      <rPr>
        <u/>
        <sz val="11"/>
        <color theme="1"/>
        <rFont val="Calibri"/>
        <family val="2"/>
        <scheme val="minor"/>
      </rPr>
      <t>Anm.</t>
    </r>
    <r>
      <rPr>
        <sz val="11"/>
        <color theme="1"/>
        <rFont val="Calibri"/>
        <family val="2"/>
        <scheme val="minor"/>
      </rPr>
      <t>: Vækstrater angiver væksten i det årlige gennemsnit for nøgletallet. Planteavl anvendes for alle typer af afgrøder, herunder hvede, havre, rug, byg og rasp.</t>
    </r>
  </si>
  <si>
    <r>
      <t xml:space="preserve">ultimo året. For realkreditinstitutterne endvidere vækst i udlånet </t>
    </r>
    <r>
      <rPr>
        <u/>
        <sz val="11"/>
        <color theme="1"/>
        <rFont val="Calibri"/>
        <family val="2"/>
        <scheme val="minor"/>
      </rPr>
      <t>før</t>
    </r>
    <r>
      <rPr>
        <sz val="11"/>
        <color theme="1"/>
        <rFont val="Calibri"/>
        <family val="2"/>
        <scheme val="minor"/>
      </rPr>
      <t xml:space="preserve"> dagsværdiregulering.</t>
    </r>
  </si>
  <si>
    <r>
      <t xml:space="preserve">Memo: Vækst i boligpriser fra 4. kvt. til 4. kvt. </t>
    </r>
    <r>
      <rPr>
        <i/>
        <vertAlign val="superscript"/>
        <sz val="10"/>
        <color theme="1"/>
        <rFont val="Calibri"/>
        <family val="2"/>
        <scheme val="minor"/>
      </rPr>
      <t>2)</t>
    </r>
  </si>
  <si>
    <r>
      <t xml:space="preserve">Memo: Vækst i priser på erhvervsejd. fra 4. kvt. til 4. kvt. </t>
    </r>
    <r>
      <rPr>
        <i/>
        <vertAlign val="superscript"/>
        <sz val="10"/>
        <color theme="1"/>
        <rFont val="Calibri"/>
        <family val="2"/>
        <scheme val="minor"/>
      </rPr>
      <t>2)</t>
    </r>
  </si>
  <si>
    <r>
      <t xml:space="preserve">Memo: Gns.lig obligationsrente i årets 4. kvartal   </t>
    </r>
    <r>
      <rPr>
        <i/>
        <vertAlign val="superscript"/>
        <sz val="10"/>
        <color theme="1"/>
        <rFont val="Calibri"/>
        <family val="2"/>
        <scheme val="minor"/>
      </rPr>
      <t>3)</t>
    </r>
  </si>
  <si>
    <t>ErhvEjen_vækst</t>
  </si>
  <si>
    <t>2025q4</t>
  </si>
  <si>
    <t>Faktiske tal for 2024 er opgjort i september 2025 og indeholder således ikke efterfølgende revisioner af Nationalregnskabet.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</si>
  <si>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 Tal for 2025 er Nationalbankens september-skøn, jf. Danmarks Nationalbank, "Udsigter for dansk økonomi" fra september 2025.</t>
    </r>
  </si>
  <si>
    <t>2026q1</t>
  </si>
  <si>
    <t>2026q2</t>
  </si>
  <si>
    <t>2026q3</t>
  </si>
  <si>
    <t>2026q4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</si>
  <si>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2025-tal er Nationalbankens september-skøn, jf. Danmarks Nationalbank, "Udsigter for dansk økonomi" fra september 2025.</t>
    </r>
  </si>
  <si>
    <t>Nationalregnskabstal for 2025Q4 er opregnet til årsniveau.</t>
  </si>
  <si>
    <t>Årsniveau 2025=100</t>
  </si>
  <si>
    <t>T/N pengemarkedsrente, pct. p.a.</t>
  </si>
  <si>
    <r>
      <t xml:space="preserve">Memo: T/N pengemarkedsrente i årets 4. kvartal   </t>
    </r>
    <r>
      <rPr>
        <i/>
        <vertAlign val="superscript"/>
        <sz val="10"/>
        <color theme="1"/>
        <rFont val="Calibri"/>
        <family val="2"/>
        <scheme val="minor"/>
      </rPr>
      <t>3)</t>
    </r>
  </si>
  <si>
    <r>
      <rPr>
        <vertAlign val="superscript"/>
        <sz val="9"/>
        <rFont val="Calibri"/>
        <family val="2"/>
      </rPr>
      <t xml:space="preserve">3) </t>
    </r>
    <r>
      <rPr>
        <sz val="9"/>
        <rFont val="Calibri"/>
        <family val="2"/>
      </rPr>
      <t xml:space="preserve"> Angiver det gennemsnitlige niveau for obligationsrenten og T/N pengemarkedsrenten i 4. kvartal i det pågældende år.</t>
    </r>
  </si>
  <si>
    <t>Vækstrater angiver væksten i det årlige gennemsnit for nøgletallet, med mindre andet er anført.</t>
  </si>
  <si>
    <r>
      <rPr>
        <vertAlign val="superscript"/>
        <sz val="9"/>
        <rFont val="Calibri"/>
        <family val="2"/>
      </rPr>
      <t>2)</t>
    </r>
    <r>
      <rPr>
        <sz val="9"/>
        <rFont val="Calibri"/>
        <family val="2"/>
      </rPr>
      <t xml:space="preserve">  Angiver vækst i boligpriser og priser på erhvervsejendomme fra 4. kvartal (gennemsnit) i det forudgående år til 4. kvartal (gennemsnit) i det pågældende år.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</si>
</sst>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 * #,##0.00_ ;_ * \-#,##0.00_ ;_ * &quot;-&quot;??_ ;_ @_ "/>
    <numFmt numFmtId="166" formatCode="0.0%"/>
    <numFmt numFmtId="167" formatCode="0.00000"/>
    <numFmt numFmtId="168" formatCode="0.0000"/>
    <numFmt numFmtId="169" formatCode="#,##0.0"/>
    <numFmt numFmtId="170" formatCode="#,##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sz val="11"/>
      <color rgb="FFFF9933"/>
      <name val="Calibri"/>
      <family val="2"/>
    </font>
    <font>
      <b/>
      <i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E5F32"/>
        <bgColor rgb="FF000000"/>
      </patternFill>
    </fill>
    <fill>
      <patternFill patternType="solid">
        <fgColor rgb="FF99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8">
    <xf numFmtId="0" fontId="0" fillId="0" borderId="0" xfId="0"/>
    <xf numFmtId="0" fontId="0" fillId="4" borderId="0" xfId="0" applyFill="1"/>
    <xf numFmtId="0" fontId="3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3" fillId="4" borderId="4" xfId="0" applyFont="1" applyFill="1" applyBorder="1"/>
    <xf numFmtId="166" fontId="0" fillId="4" borderId="0" xfId="1" applyNumberFormat="1" applyFont="1" applyFill="1"/>
    <xf numFmtId="166" fontId="0" fillId="0" borderId="0" xfId="1" applyNumberFormat="1" applyFont="1" applyFill="1"/>
    <xf numFmtId="0" fontId="3" fillId="4" borderId="0" xfId="0" applyFont="1" applyFill="1"/>
    <xf numFmtId="0" fontId="6" fillId="4" borderId="0" xfId="0" applyFont="1" applyFill="1"/>
    <xf numFmtId="167" fontId="0" fillId="4" borderId="0" xfId="0" applyNumberFormat="1" applyFill="1"/>
    <xf numFmtId="168" fontId="0" fillId="4" borderId="0" xfId="0" applyNumberFormat="1" applyFill="1"/>
    <xf numFmtId="164" fontId="0" fillId="0" borderId="0" xfId="0" applyNumberFormat="1"/>
    <xf numFmtId="169" fontId="3" fillId="4" borderId="0" xfId="0" applyNumberFormat="1" applyFont="1" applyFill="1"/>
    <xf numFmtId="169" fontId="3" fillId="4" borderId="5" xfId="0" applyNumberFormat="1" applyFont="1" applyFill="1" applyBorder="1"/>
    <xf numFmtId="169" fontId="3" fillId="4" borderId="2" xfId="0" applyNumberFormat="1" applyFont="1" applyFill="1" applyBorder="1"/>
    <xf numFmtId="169" fontId="3" fillId="4" borderId="0" xfId="2" applyNumberFormat="1" applyFont="1" applyFill="1" applyBorder="1" applyAlignment="1">
      <alignment horizontal="right" indent="2"/>
    </xf>
    <xf numFmtId="169" fontId="3" fillId="4" borderId="5" xfId="2" applyNumberFormat="1" applyFont="1" applyFill="1" applyBorder="1" applyAlignment="1">
      <alignment horizontal="right" indent="2"/>
    </xf>
    <xf numFmtId="3" fontId="3" fillId="4" borderId="0" xfId="2" applyNumberFormat="1" applyFont="1" applyFill="1" applyBorder="1" applyAlignment="1">
      <alignment horizontal="right" indent="2"/>
    </xf>
    <xf numFmtId="3" fontId="3" fillId="4" borderId="5" xfId="2" applyNumberFormat="1" applyFont="1" applyFill="1" applyBorder="1" applyAlignment="1">
      <alignment horizontal="right" indent="2"/>
    </xf>
    <xf numFmtId="0" fontId="2" fillId="4" borderId="4" xfId="0" applyFont="1" applyFill="1" applyBorder="1"/>
    <xf numFmtId="0" fontId="3" fillId="4" borderId="6" xfId="0" applyFont="1" applyFill="1" applyBorder="1"/>
    <xf numFmtId="169" fontId="3" fillId="4" borderId="7" xfId="2" applyNumberFormat="1" applyFont="1" applyFill="1" applyBorder="1" applyAlignment="1">
      <alignment horizontal="right" indent="2"/>
    </xf>
    <xf numFmtId="169" fontId="3" fillId="4" borderId="8" xfId="2" applyNumberFormat="1" applyFont="1" applyFill="1" applyBorder="1" applyAlignment="1">
      <alignment horizontal="right" indent="2"/>
    </xf>
    <xf numFmtId="0" fontId="10" fillId="4" borderId="0" xfId="0" applyFont="1" applyFill="1"/>
    <xf numFmtId="0" fontId="12" fillId="5" borderId="0" xfId="0" applyFont="1" applyFill="1"/>
    <xf numFmtId="0" fontId="0" fillId="4" borderId="0" xfId="0" applyFill="1" applyAlignment="1">
      <alignment vertical="center"/>
    </xf>
    <xf numFmtId="167" fontId="0" fillId="4" borderId="0" xfId="0" applyNumberFormat="1" applyFill="1" applyAlignment="1">
      <alignment vertical="center"/>
    </xf>
    <xf numFmtId="168" fontId="0" fillId="4" borderId="0" xfId="0" applyNumberFormat="1" applyFill="1" applyAlignment="1">
      <alignment vertic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6" fillId="4" borderId="2" xfId="0" applyFont="1" applyFill="1" applyBorder="1" applyAlignment="1">
      <alignment horizontal="left" indent="1"/>
    </xf>
    <xf numFmtId="0" fontId="0" fillId="4" borderId="2" xfId="0" applyFill="1" applyBorder="1"/>
    <xf numFmtId="0" fontId="0" fillId="4" borderId="5" xfId="0" applyFill="1" applyBorder="1"/>
    <xf numFmtId="1" fontId="0" fillId="4" borderId="2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right" indent="3"/>
    </xf>
    <xf numFmtId="1" fontId="0" fillId="4" borderId="5" xfId="0" applyNumberFormat="1" applyFill="1" applyBorder="1" applyAlignment="1">
      <alignment horizontal="right" indent="3"/>
    </xf>
    <xf numFmtId="0" fontId="17" fillId="4" borderId="2" xfId="0" applyFont="1" applyFill="1" applyBorder="1" applyAlignment="1">
      <alignment horizontal="left" indent="1"/>
    </xf>
    <xf numFmtId="0" fontId="16" fillId="4" borderId="12" xfId="0" applyFont="1" applyFill="1" applyBorder="1"/>
    <xf numFmtId="164" fontId="0" fillId="4" borderId="12" xfId="0" applyNumberFormat="1" applyFill="1" applyBorder="1" applyAlignment="1">
      <alignment horizontal="right" indent="2"/>
    </xf>
    <xf numFmtId="164" fontId="0" fillId="4" borderId="7" xfId="0" applyNumberFormat="1" applyFill="1" applyBorder="1" applyAlignment="1">
      <alignment horizontal="right" indent="2"/>
    </xf>
    <xf numFmtId="164" fontId="0" fillId="4" borderId="8" xfId="0" applyNumberFormat="1" applyFill="1" applyBorder="1" applyAlignment="1">
      <alignment horizontal="right" indent="2"/>
    </xf>
    <xf numFmtId="0" fontId="0" fillId="4" borderId="8" xfId="0" applyFill="1" applyBorder="1"/>
    <xf numFmtId="164" fontId="0" fillId="4" borderId="0" xfId="0" applyNumberFormat="1" applyFill="1"/>
    <xf numFmtId="0" fontId="0" fillId="4" borderId="0" xfId="0" applyFill="1" applyAlignment="1">
      <alignment wrapText="1"/>
    </xf>
    <xf numFmtId="0" fontId="5" fillId="4" borderId="11" xfId="0" applyFont="1" applyFill="1" applyBorder="1" applyAlignment="1">
      <alignment wrapText="1"/>
    </xf>
    <xf numFmtId="0" fontId="0" fillId="0" borderId="0" xfId="0" applyAlignment="1">
      <alignment wrapText="1"/>
    </xf>
    <xf numFmtId="3" fontId="3" fillId="4" borderId="2" xfId="2" applyNumberFormat="1" applyFont="1" applyFill="1" applyBorder="1" applyAlignment="1">
      <alignment horizontal="right" indent="2"/>
    </xf>
    <xf numFmtId="169" fontId="3" fillId="4" borderId="2" xfId="2" applyNumberFormat="1" applyFont="1" applyFill="1" applyBorder="1" applyAlignment="1">
      <alignment horizontal="right" indent="2"/>
    </xf>
    <xf numFmtId="0" fontId="3" fillId="4" borderId="2" xfId="0" applyFont="1" applyFill="1" applyBorder="1" applyAlignment="1">
      <alignment horizontal="right" indent="2"/>
    </xf>
    <xf numFmtId="0" fontId="5" fillId="4" borderId="2" xfId="0" applyFont="1" applyFill="1" applyBorder="1" applyAlignment="1">
      <alignment horizontal="right" indent="2"/>
    </xf>
    <xf numFmtId="0" fontId="0" fillId="0" borderId="4" xfId="0" applyBorder="1"/>
    <xf numFmtId="3" fontId="0" fillId="4" borderId="0" xfId="0" applyNumberFormat="1" applyFill="1"/>
    <xf numFmtId="166" fontId="0" fillId="4" borderId="0" xfId="1" applyNumberFormat="1" applyFont="1" applyFill="1" applyBorder="1"/>
    <xf numFmtId="166" fontId="0" fillId="0" borderId="0" xfId="1" applyNumberFormat="1" applyFont="1" applyFill="1" applyBorder="1"/>
    <xf numFmtId="0" fontId="3" fillId="4" borderId="12" xfId="0" applyFont="1" applyFill="1" applyBorder="1" applyAlignment="1">
      <alignment horizontal="right" indent="2"/>
    </xf>
    <xf numFmtId="0" fontId="3" fillId="4" borderId="8" xfId="0" applyFont="1" applyFill="1" applyBorder="1" applyAlignment="1">
      <alignment horizontal="right" indent="2"/>
    </xf>
    <xf numFmtId="164" fontId="3" fillId="4" borderId="12" xfId="0" applyNumberFormat="1" applyFont="1" applyFill="1" applyBorder="1"/>
    <xf numFmtId="164" fontId="3" fillId="4" borderId="7" xfId="0" applyNumberFormat="1" applyFont="1" applyFill="1" applyBorder="1"/>
    <xf numFmtId="0" fontId="3" fillId="4" borderId="8" xfId="0" applyFont="1" applyFill="1" applyBorder="1"/>
    <xf numFmtId="0" fontId="10" fillId="4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22" fillId="5" borderId="0" xfId="0" applyFont="1" applyFill="1"/>
    <xf numFmtId="0" fontId="23" fillId="5" borderId="0" xfId="0" applyFont="1" applyFill="1"/>
    <xf numFmtId="167" fontId="22" fillId="5" borderId="0" xfId="0" applyNumberFormat="1" applyFont="1" applyFill="1"/>
    <xf numFmtId="168" fontId="22" fillId="5" borderId="0" xfId="0" applyNumberFormat="1" applyFont="1" applyFill="1"/>
    <xf numFmtId="0" fontId="23" fillId="5" borderId="12" xfId="0" applyFont="1" applyFill="1" applyBorder="1" applyAlignment="1">
      <alignment horizontal="center"/>
    </xf>
    <xf numFmtId="0" fontId="23" fillId="5" borderId="7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left" indent="1"/>
    </xf>
    <xf numFmtId="0" fontId="23" fillId="5" borderId="2" xfId="0" applyFont="1" applyFill="1" applyBorder="1"/>
    <xf numFmtId="0" fontId="23" fillId="5" borderId="5" xfId="0" applyFont="1" applyFill="1" applyBorder="1"/>
    <xf numFmtId="0" fontId="23" fillId="5" borderId="2" xfId="0" applyFont="1" applyFill="1" applyBorder="1" applyAlignment="1">
      <alignment horizontal="left" indent="1"/>
    </xf>
    <xf numFmtId="1" fontId="23" fillId="5" borderId="2" xfId="0" applyNumberFormat="1" applyFont="1" applyFill="1" applyBorder="1" applyAlignment="1">
      <alignment horizontal="right" indent="3"/>
    </xf>
    <xf numFmtId="1" fontId="23" fillId="5" borderId="0" xfId="0" applyNumberFormat="1" applyFont="1" applyFill="1" applyAlignment="1">
      <alignment horizontal="right" indent="3"/>
    </xf>
    <xf numFmtId="1" fontId="23" fillId="5" borderId="5" xfId="0" applyNumberFormat="1" applyFont="1" applyFill="1" applyBorder="1" applyAlignment="1">
      <alignment horizontal="right" indent="3"/>
    </xf>
    <xf numFmtId="164" fontId="23" fillId="5" borderId="2" xfId="0" applyNumberFormat="1" applyFont="1" applyFill="1" applyBorder="1" applyAlignment="1">
      <alignment horizontal="right" indent="3"/>
    </xf>
    <xf numFmtId="164" fontId="23" fillId="5" borderId="0" xfId="0" applyNumberFormat="1" applyFont="1" applyFill="1" applyAlignment="1">
      <alignment horizontal="right" indent="3"/>
    </xf>
    <xf numFmtId="164" fontId="23" fillId="5" borderId="5" xfId="0" applyNumberFormat="1" applyFont="1" applyFill="1" applyBorder="1" applyAlignment="1">
      <alignment horizontal="right" indent="3"/>
    </xf>
    <xf numFmtId="0" fontId="26" fillId="5" borderId="12" xfId="0" applyFont="1" applyFill="1" applyBorder="1"/>
    <xf numFmtId="164" fontId="23" fillId="5" borderId="12" xfId="0" applyNumberFormat="1" applyFont="1" applyFill="1" applyBorder="1" applyAlignment="1">
      <alignment horizontal="right" indent="2"/>
    </xf>
    <xf numFmtId="164" fontId="23" fillId="5" borderId="7" xfId="0" applyNumberFormat="1" applyFont="1" applyFill="1" applyBorder="1" applyAlignment="1">
      <alignment horizontal="right" indent="2"/>
    </xf>
    <xf numFmtId="164" fontId="23" fillId="5" borderId="8" xfId="0" applyNumberFormat="1" applyFont="1" applyFill="1" applyBorder="1" applyAlignment="1">
      <alignment horizontal="right" indent="2"/>
    </xf>
    <xf numFmtId="0" fontId="23" fillId="5" borderId="8" xfId="0" applyFont="1" applyFill="1" applyBorder="1"/>
    <xf numFmtId="0" fontId="23" fillId="5" borderId="0" xfId="0" applyFont="1" applyFill="1" applyAlignment="1">
      <alignment vertical="center"/>
    </xf>
    <xf numFmtId="167" fontId="23" fillId="5" borderId="0" xfId="0" applyNumberFormat="1" applyFont="1" applyFill="1"/>
    <xf numFmtId="168" fontId="23" fillId="5" borderId="0" xfId="0" applyNumberFormat="1" applyFont="1" applyFill="1"/>
    <xf numFmtId="167" fontId="23" fillId="8" borderId="0" xfId="0" applyNumberFormat="1" applyFont="1" applyFill="1" applyAlignment="1">
      <alignment vertical="center"/>
    </xf>
    <xf numFmtId="168" fontId="23" fillId="8" borderId="0" xfId="0" applyNumberFormat="1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8" fillId="0" borderId="3" xfId="0" applyFont="1" applyBorder="1"/>
    <xf numFmtId="0" fontId="20" fillId="0" borderId="3" xfId="0" applyFont="1" applyBorder="1" applyAlignment="1">
      <alignment horizontal="left"/>
    </xf>
    <xf numFmtId="0" fontId="28" fillId="0" borderId="3" xfId="0" applyFont="1" applyBorder="1" applyAlignment="1">
      <alignment horizontal="center"/>
    </xf>
    <xf numFmtId="0" fontId="3" fillId="0" borderId="3" xfId="0" applyFont="1" applyBorder="1"/>
    <xf numFmtId="0" fontId="3" fillId="9" borderId="3" xfId="0" applyFont="1" applyFill="1" applyBorder="1"/>
    <xf numFmtId="0" fontId="0" fillId="9" borderId="0" xfId="0" applyFill="1"/>
    <xf numFmtId="3" fontId="3" fillId="0" borderId="3" xfId="0" applyNumberFormat="1" applyFont="1" applyBorder="1"/>
    <xf numFmtId="1" fontId="3" fillId="0" borderId="3" xfId="0" applyNumberFormat="1" applyFont="1" applyBorder="1"/>
    <xf numFmtId="0" fontId="14" fillId="4" borderId="2" xfId="0" applyFont="1" applyFill="1" applyBorder="1" applyAlignment="1">
      <alignment horizontal="left" indent="1"/>
    </xf>
    <xf numFmtId="0" fontId="0" fillId="4" borderId="2" xfId="0" quotePrefix="1" applyFill="1" applyBorder="1" applyAlignment="1">
      <alignment horizontal="left" indent="1"/>
    </xf>
    <xf numFmtId="0" fontId="17" fillId="4" borderId="2" xfId="0" quotePrefix="1" applyFont="1" applyFill="1" applyBorder="1" applyAlignment="1">
      <alignment horizontal="left" indent="1"/>
    </xf>
    <xf numFmtId="0" fontId="3" fillId="4" borderId="2" xfId="0" applyFont="1" applyFill="1" applyBorder="1"/>
    <xf numFmtId="169" fontId="2" fillId="4" borderId="0" xfId="2" applyNumberFormat="1" applyFont="1" applyFill="1" applyBorder="1" applyAlignment="1">
      <alignment horizontal="left" indent="2"/>
    </xf>
    <xf numFmtId="0" fontId="2" fillId="4" borderId="4" xfId="0" applyFont="1" applyFill="1" applyBorder="1" applyAlignment="1">
      <alignment wrapText="1"/>
    </xf>
    <xf numFmtId="169" fontId="3" fillId="4" borderId="12" xfId="2" applyNumberFormat="1" applyFont="1" applyFill="1" applyBorder="1" applyAlignment="1">
      <alignment horizontal="right" indent="2"/>
    </xf>
    <xf numFmtId="169" fontId="2" fillId="4" borderId="2" xfId="2" applyNumberFormat="1" applyFont="1" applyFill="1" applyBorder="1" applyAlignment="1">
      <alignment horizontal="right" indent="2"/>
    </xf>
    <xf numFmtId="169" fontId="2" fillId="4" borderId="0" xfId="2" applyNumberFormat="1" applyFont="1" applyFill="1" applyBorder="1" applyAlignment="1">
      <alignment horizontal="right" indent="2"/>
    </xf>
    <xf numFmtId="169" fontId="2" fillId="4" borderId="5" xfId="2" applyNumberFormat="1" applyFont="1" applyFill="1" applyBorder="1" applyAlignment="1">
      <alignment horizontal="right" indent="2"/>
    </xf>
    <xf numFmtId="169" fontId="3" fillId="0" borderId="0" xfId="2" applyNumberFormat="1" applyFont="1" applyFill="1" applyBorder="1" applyAlignment="1">
      <alignment horizontal="right" indent="2"/>
    </xf>
    <xf numFmtId="0" fontId="2" fillId="0" borderId="4" xfId="0" applyFont="1" applyBorder="1"/>
    <xf numFmtId="169" fontId="2" fillId="0" borderId="5" xfId="2" applyNumberFormat="1" applyFont="1" applyFill="1" applyBorder="1" applyAlignment="1">
      <alignment horizontal="right" indent="2"/>
    </xf>
    <xf numFmtId="164" fontId="0" fillId="4" borderId="0" xfId="0" applyNumberFormat="1" applyFill="1" applyAlignment="1">
      <alignment horizontal="center"/>
    </xf>
    <xf numFmtId="170" fontId="3" fillId="4" borderId="0" xfId="2" applyNumberFormat="1" applyFont="1" applyFill="1" applyBorder="1" applyAlignment="1">
      <alignment horizontal="right" indent="2"/>
    </xf>
    <xf numFmtId="170" fontId="3" fillId="4" borderId="5" xfId="2" applyNumberFormat="1" applyFont="1" applyFill="1" applyBorder="1" applyAlignment="1">
      <alignment horizontal="right" indent="2"/>
    </xf>
    <xf numFmtId="0" fontId="2" fillId="4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69" fontId="20" fillId="4" borderId="14" xfId="0" applyNumberFormat="1" applyFont="1" applyFill="1" applyBorder="1" applyAlignment="1">
      <alignment horizontal="center" wrapText="1"/>
    </xf>
    <xf numFmtId="169" fontId="20" fillId="4" borderId="15" xfId="0" applyNumberFormat="1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4" fillId="5" borderId="1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</cellXfs>
  <cellStyles count="3">
    <cellStyle name="Komma 2" xfId="2" xr:uid="{00000000-0005-0000-0000-000000000000}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workbookViewId="0">
      <selection activeCell="F6" sqref="F6"/>
    </sheetView>
  </sheetViews>
  <sheetFormatPr defaultRowHeight="15" x14ac:dyDescent="0.25"/>
  <cols>
    <col min="1" max="1" width="37.85546875" bestFit="1" customWidth="1"/>
    <col min="2" max="2" width="12.5703125" bestFit="1" customWidth="1"/>
    <col min="4" max="5" width="9.5703125" bestFit="1" customWidth="1"/>
    <col min="6" max="8" width="10.5703125" bestFit="1" customWidth="1"/>
  </cols>
  <sheetData>
    <row r="1" spans="1:10" x14ac:dyDescent="0.25">
      <c r="A1" s="92" t="s">
        <v>55</v>
      </c>
      <c r="B1" s="93" t="s">
        <v>56</v>
      </c>
      <c r="C1" s="94" t="str">
        <f>"Basis_"&amp;Landbrug!C$3</f>
        <v>Basis_2026</v>
      </c>
      <c r="D1" s="94" t="str">
        <f>"Basis_"&amp;Landbrug!D$3</f>
        <v>Basis_2027</v>
      </c>
      <c r="E1" s="94" t="str">
        <f>"Basis_"&amp;Landbrug!E$3</f>
        <v>Basis_2028</v>
      </c>
      <c r="F1" s="94" t="str">
        <f>"Stress_"&amp;Landbrug!F$3</f>
        <v>Stress_2026</v>
      </c>
      <c r="G1" s="94" t="str">
        <f>"Stress_"&amp;Landbrug!G$3</f>
        <v>Stress_2027</v>
      </c>
      <c r="H1" s="94" t="str">
        <f>"Stress_"&amp;Landbrug!H$3</f>
        <v>Stress_2028</v>
      </c>
      <c r="I1" s="94" t="s">
        <v>57</v>
      </c>
      <c r="J1" s="94" t="s">
        <v>58</v>
      </c>
    </row>
    <row r="2" spans="1:10" x14ac:dyDescent="0.25">
      <c r="A2" s="99" t="str">
        <f>Landbrug!B6</f>
        <v xml:space="preserve"> Mælk</v>
      </c>
      <c r="B2" s="95" t="s">
        <v>87</v>
      </c>
      <c r="C2" s="99">
        <f>Landbrug!C6</f>
        <v>0</v>
      </c>
      <c r="D2" s="99">
        <f>Landbrug!D6</f>
        <v>0</v>
      </c>
      <c r="E2" s="99">
        <f>Landbrug!E6</f>
        <v>0</v>
      </c>
      <c r="F2" s="99">
        <f>Landbrug!F6</f>
        <v>-20</v>
      </c>
      <c r="G2" s="99">
        <f>Landbrug!G6</f>
        <v>-30</v>
      </c>
      <c r="H2" s="99">
        <f>Landbrug!H6</f>
        <v>0</v>
      </c>
      <c r="I2" s="95">
        <f>((1+F2/100)*(1+G2/100)*(1+H2/100)-1)*100</f>
        <v>-44.000000000000007</v>
      </c>
      <c r="J2" s="95">
        <f>((1+C2/100)*(1+D2/100)*(1+E2/100)-1)*100</f>
        <v>0</v>
      </c>
    </row>
    <row r="3" spans="1:10" x14ac:dyDescent="0.25">
      <c r="A3" s="99" t="str">
        <f>Landbrug!B7</f>
        <v xml:space="preserve">  Kvæg</v>
      </c>
      <c r="B3" s="95" t="s">
        <v>88</v>
      </c>
      <c r="C3" s="99">
        <f>Landbrug!C7</f>
        <v>0</v>
      </c>
      <c r="D3" s="99">
        <f>Landbrug!D7</f>
        <v>0</v>
      </c>
      <c r="E3" s="99">
        <f>Landbrug!E7</f>
        <v>0</v>
      </c>
      <c r="F3" s="99">
        <f>Landbrug!F7</f>
        <v>-20</v>
      </c>
      <c r="G3" s="99">
        <f>Landbrug!G7</f>
        <v>-30</v>
      </c>
      <c r="H3" s="99">
        <f>Landbrug!H7</f>
        <v>0</v>
      </c>
      <c r="I3" s="95">
        <f t="shared" ref="I3:I10" si="0">((1+F3/100)*(1+G3/100)*(1+H3/100)-1)*100</f>
        <v>-44.000000000000007</v>
      </c>
      <c r="J3" s="95">
        <f t="shared" ref="J3:J10" si="1">((1+C3/100)*(1+D3/100)*(1+E3/100)-1)*100</f>
        <v>0</v>
      </c>
    </row>
    <row r="4" spans="1:10" x14ac:dyDescent="0.25">
      <c r="A4" s="99" t="str">
        <f>Landbrug!B8</f>
        <v xml:space="preserve">  Svin</v>
      </c>
      <c r="B4" s="95" t="s">
        <v>39</v>
      </c>
      <c r="C4" s="99">
        <f>Landbrug!C8</f>
        <v>0</v>
      </c>
      <c r="D4" s="99">
        <f>Landbrug!D8</f>
        <v>0</v>
      </c>
      <c r="E4" s="99">
        <f>Landbrug!E8</f>
        <v>0</v>
      </c>
      <c r="F4" s="99">
        <f>Landbrug!F8</f>
        <v>-10</v>
      </c>
      <c r="G4" s="99">
        <f>Landbrug!G8</f>
        <v>-20</v>
      </c>
      <c r="H4" s="99">
        <f>Landbrug!H8</f>
        <v>0</v>
      </c>
      <c r="I4" s="95">
        <f t="shared" si="0"/>
        <v>-27.999999999999993</v>
      </c>
      <c r="J4" s="95">
        <f t="shared" si="1"/>
        <v>0</v>
      </c>
    </row>
    <row r="5" spans="1:10" x14ac:dyDescent="0.25">
      <c r="A5" s="99" t="str">
        <f>Landbrug!B9</f>
        <v xml:space="preserve">  Planteavl</v>
      </c>
      <c r="B5" s="95" t="s">
        <v>40</v>
      </c>
      <c r="C5" s="99">
        <f>Landbrug!C9</f>
        <v>0</v>
      </c>
      <c r="D5" s="99">
        <f>Landbrug!D9</f>
        <v>0</v>
      </c>
      <c r="E5" s="99">
        <f>Landbrug!E9</f>
        <v>0</v>
      </c>
      <c r="F5" s="99">
        <f>Landbrug!F9</f>
        <v>-10</v>
      </c>
      <c r="G5" s="99">
        <f>Landbrug!G9</f>
        <v>-20</v>
      </c>
      <c r="H5" s="99">
        <f>Landbrug!H9</f>
        <v>0</v>
      </c>
      <c r="I5" s="95">
        <f t="shared" si="0"/>
        <v>-27.999999999999993</v>
      </c>
      <c r="J5" s="95">
        <f t="shared" si="1"/>
        <v>0</v>
      </c>
    </row>
    <row r="6" spans="1:10" x14ac:dyDescent="0.25">
      <c r="A6" s="99" t="str">
        <f>Landbrug!B11</f>
        <v>Jordpriser (landbrug/grunde)</v>
      </c>
      <c r="B6" s="95" t="s">
        <v>89</v>
      </c>
      <c r="C6" s="99">
        <f>Landbrug!C11</f>
        <v>2</v>
      </c>
      <c r="D6" s="99">
        <f>Landbrug!D11</f>
        <v>2</v>
      </c>
      <c r="E6" s="99">
        <f>Landbrug!E11</f>
        <v>2</v>
      </c>
      <c r="F6" s="99">
        <f>Landbrug!F11</f>
        <v>-10</v>
      </c>
      <c r="G6" s="99">
        <f>Landbrug!G11</f>
        <v>-12.5</v>
      </c>
      <c r="H6" s="99">
        <f>Landbrug!H11</f>
        <v>0</v>
      </c>
      <c r="I6" s="95">
        <f t="shared" si="0"/>
        <v>-21.250000000000004</v>
      </c>
      <c r="J6" s="95">
        <f t="shared" si="1"/>
        <v>6.1207999999999929</v>
      </c>
    </row>
    <row r="7" spans="1:10" x14ac:dyDescent="0.25">
      <c r="A7" s="99" t="str">
        <f>'Aktiekurser og udlånsvækst'!B5</f>
        <v>Børsnoterede aktier, OMXC ultimo året</v>
      </c>
      <c r="B7" s="95" t="s">
        <v>90</v>
      </c>
      <c r="C7" s="99">
        <f>'Aktiekurser og udlånsvækst'!C5</f>
        <v>5</v>
      </c>
      <c r="D7" s="99">
        <f>'Aktiekurser og udlånsvækst'!D5</f>
        <v>5</v>
      </c>
      <c r="E7" s="99">
        <f>'Aktiekurser og udlånsvækst'!E5</f>
        <v>5</v>
      </c>
      <c r="F7" s="99">
        <f>'Aktiekurser og udlånsvækst'!F5</f>
        <v>-50</v>
      </c>
      <c r="G7" s="99">
        <f>'Aktiekurser og udlånsvækst'!G5</f>
        <v>0</v>
      </c>
      <c r="H7" s="99">
        <f>'Aktiekurser og udlånsvækst'!H5</f>
        <v>0</v>
      </c>
      <c r="I7" s="95">
        <f t="shared" si="0"/>
        <v>-50</v>
      </c>
      <c r="J7" s="95">
        <f t="shared" si="1"/>
        <v>15.762500000000014</v>
      </c>
    </row>
    <row r="8" spans="1:10" x14ac:dyDescent="0.25">
      <c r="A8" s="99" t="str">
        <f>'Aktiekurser og udlånsvækst'!B6</f>
        <v>Ikke-børsnoterede aktier, dagsværdi ultimo året</v>
      </c>
      <c r="B8" s="95" t="s">
        <v>91</v>
      </c>
      <c r="C8" s="99">
        <f>'Aktiekurser og udlånsvækst'!C6</f>
        <v>0</v>
      </c>
      <c r="D8" s="99">
        <f>'Aktiekurser og udlånsvækst'!D6</f>
        <v>0</v>
      </c>
      <c r="E8" s="99">
        <f>'Aktiekurser og udlånsvækst'!E6</f>
        <v>0</v>
      </c>
      <c r="F8" s="99">
        <f>'Aktiekurser og udlånsvækst'!F6</f>
        <v>-20</v>
      </c>
      <c r="G8" s="99">
        <f>'Aktiekurser og udlånsvækst'!G6</f>
        <v>0</v>
      </c>
      <c r="H8" s="99">
        <f>'Aktiekurser og udlånsvækst'!H6</f>
        <v>0</v>
      </c>
      <c r="I8" s="95">
        <f t="shared" si="0"/>
        <v>-19.999999999999996</v>
      </c>
      <c r="J8" s="95">
        <f t="shared" si="1"/>
        <v>0</v>
      </c>
    </row>
    <row r="9" spans="1:10" x14ac:dyDescent="0.25">
      <c r="A9" s="95" t="str">
        <f>'Aktiekurser og udlånsvækst'!B8</f>
        <v>Pengeinstitutters udlånsvækst (ultimo året)</v>
      </c>
      <c r="B9" s="95" t="s">
        <v>92</v>
      </c>
      <c r="C9" s="95">
        <f>'Aktiekurser og udlånsvækst'!C8</f>
        <v>2.5</v>
      </c>
      <c r="D9" s="95">
        <f>'Aktiekurser og udlånsvækst'!D8</f>
        <v>2.5</v>
      </c>
      <c r="E9" s="95">
        <f>'Aktiekurser og udlånsvækst'!E8</f>
        <v>2.5</v>
      </c>
      <c r="F9" s="99">
        <f>'Aktiekurser og udlånsvækst'!F8</f>
        <v>0</v>
      </c>
      <c r="G9" s="99">
        <f>'Aktiekurser og udlånsvækst'!G8</f>
        <v>-5</v>
      </c>
      <c r="H9" s="95">
        <f>'Aktiekurser og udlånsvækst'!H8</f>
        <v>-2.5</v>
      </c>
      <c r="I9" s="95">
        <f t="shared" si="0"/>
        <v>-7.3750000000000089</v>
      </c>
      <c r="J9" s="95">
        <f t="shared" si="1"/>
        <v>7.6890624999999879</v>
      </c>
    </row>
    <row r="10" spans="1:10" x14ac:dyDescent="0.25">
      <c r="A10" s="95" t="str">
        <f>'Aktiekurser og udlånsvækst'!B10</f>
        <v>Realkreditinstitutters udlånsvækst (ultimo året)</v>
      </c>
      <c r="B10" s="95" t="s">
        <v>93</v>
      </c>
      <c r="C10" s="95">
        <f>'Aktiekurser og udlånsvækst'!C10</f>
        <v>2.5</v>
      </c>
      <c r="D10" s="95">
        <f>'Aktiekurser og udlånsvækst'!D10</f>
        <v>2.5</v>
      </c>
      <c r="E10" s="95">
        <f>'Aktiekurser og udlånsvækst'!E10</f>
        <v>2.5</v>
      </c>
      <c r="F10" s="99">
        <f>'Aktiekurser og udlånsvækst'!F10</f>
        <v>0</v>
      </c>
      <c r="G10" s="99">
        <f>'Aktiekurser og udlånsvækst'!G10</f>
        <v>0</v>
      </c>
      <c r="H10" s="99">
        <f>'Aktiekurser og udlånsvækst'!H10</f>
        <v>0</v>
      </c>
      <c r="I10" s="95">
        <f t="shared" si="0"/>
        <v>0</v>
      </c>
      <c r="J10" s="95">
        <f t="shared" si="1"/>
        <v>7.6890624999999879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30"/>
  <sheetViews>
    <sheetView workbookViewId="0">
      <selection activeCell="F16" sqref="F16"/>
    </sheetView>
  </sheetViews>
  <sheetFormatPr defaultRowHeight="15" x14ac:dyDescent="0.25"/>
  <cols>
    <col min="1" max="1" width="39.5703125" bestFit="1" customWidth="1"/>
    <col min="2" max="2" width="29.85546875" customWidth="1"/>
    <col min="3" max="3" width="11.28515625" customWidth="1"/>
    <col min="4" max="7" width="9.140625" bestFit="1" customWidth="1"/>
    <col min="8" max="10" width="9.85546875" bestFit="1" customWidth="1"/>
    <col min="11" max="13" width="9.85546875" customWidth="1"/>
  </cols>
  <sheetData>
    <row r="1" spans="1:15" x14ac:dyDescent="0.25">
      <c r="A1" s="92" t="s">
        <v>55</v>
      </c>
      <c r="B1" s="93" t="s">
        <v>56</v>
      </c>
      <c r="C1" s="94" t="str">
        <f>"Regn_"&amp;Nøgletal!$C$3</f>
        <v>Regn_2024</v>
      </c>
      <c r="D1" s="94" t="str">
        <f>"Regn_"&amp;Nøgletal!D$3</f>
        <v>Regn_2025</v>
      </c>
      <c r="E1" s="94" t="str">
        <f>"Basis_"&amp;Nøgletal!E$3</f>
        <v>Basis_2026</v>
      </c>
      <c r="F1" s="94" t="str">
        <f>"Basis_"&amp;Nøgletal!F$3</f>
        <v>Basis_2027</v>
      </c>
      <c r="G1" s="94" t="str">
        <f>"Basis_"&amp;Nøgletal!G$3</f>
        <v>Basis_2028</v>
      </c>
      <c r="H1" s="94" t="str">
        <f>"Stress_"&amp;Nøgletal!E$3</f>
        <v>Stress_2026</v>
      </c>
      <c r="I1" s="94" t="str">
        <f>"Stress_"&amp;Nøgletal!F$3</f>
        <v>Stress_2027</v>
      </c>
      <c r="J1" s="94" t="str">
        <f>"Stress_"&amp;Nøgletal!G$3</f>
        <v>Stress_2028</v>
      </c>
      <c r="K1" s="94" t="str">
        <f>"Stress2_"&amp;Nøgletal!H$3</f>
        <v>Stress2_2026</v>
      </c>
      <c r="L1" s="94" t="str">
        <f>"Stress2_"&amp;Nøgletal!I$3</f>
        <v>Stress2_2027</v>
      </c>
      <c r="M1" s="94" t="str">
        <f>"Stress2_"&amp;Nøgletal!J$3</f>
        <v>Stress2_2028</v>
      </c>
      <c r="N1" s="94" t="s">
        <v>57</v>
      </c>
      <c r="O1" s="94" t="s">
        <v>58</v>
      </c>
    </row>
    <row r="2" spans="1:15" x14ac:dyDescent="0.25">
      <c r="A2" s="95" t="str">
        <f>Nøgletal!B5</f>
        <v>BNP</v>
      </c>
      <c r="B2" s="95" t="s">
        <v>59</v>
      </c>
      <c r="C2" s="95">
        <f>Nøgletal!C5</f>
        <v>3.4788645797188433</v>
      </c>
      <c r="D2" s="95">
        <f>Nøgletal!D5</f>
        <v>1.9755629807882258</v>
      </c>
      <c r="E2" s="95">
        <f>Nøgletal!E5</f>
        <v>2.0380003642228584</v>
      </c>
      <c r="F2" s="95">
        <f>Nøgletal!F5</f>
        <v>1.7139456440746104</v>
      </c>
      <c r="G2" s="95">
        <f>Nøgletal!G5</f>
        <v>0.72422513019874124</v>
      </c>
      <c r="H2" s="95">
        <f>Nøgletal!H5</f>
        <v>-0.38207656081713504</v>
      </c>
      <c r="I2" s="95">
        <f>Nøgletal!I5</f>
        <v>-6.8677536614113466</v>
      </c>
      <c r="J2" s="95">
        <f>Nøgletal!J5</f>
        <v>0.79156814560603639</v>
      </c>
      <c r="K2" s="95">
        <f>Nøgletal!K5</f>
        <v>0</v>
      </c>
      <c r="L2" s="95">
        <f>Nøgletal!L5</f>
        <v>0</v>
      </c>
      <c r="M2" s="95">
        <f>Nøgletal!M5</f>
        <v>0</v>
      </c>
      <c r="N2" s="95">
        <f>((1+H2/100)*(1+I2/100)*(1+J2/100)-1)*100</f>
        <v>-6.4892016381863371</v>
      </c>
      <c r="O2" s="95">
        <f>((1+E2/100)*(1+F2/100)*(1+G2/100)-1)*100</f>
        <v>4.5385268662488043</v>
      </c>
    </row>
    <row r="3" spans="1:15" x14ac:dyDescent="0.25">
      <c r="A3" s="95" t="str">
        <f>Nøgletal!B6</f>
        <v>Privat forbrug</v>
      </c>
      <c r="B3" s="95" t="s">
        <v>60</v>
      </c>
      <c r="C3" s="95">
        <f>Nøgletal!C6</f>
        <v>0.98692023435258402</v>
      </c>
      <c r="D3" s="95">
        <f>Nøgletal!D6</f>
        <v>2.2192426979419144</v>
      </c>
      <c r="E3" s="95">
        <f>Nøgletal!E6</f>
        <v>2.0153427876406615</v>
      </c>
      <c r="F3" s="95">
        <f>Nøgletal!F6</f>
        <v>2.0150500624999346</v>
      </c>
      <c r="G3" s="95">
        <f>Nøgletal!G6</f>
        <v>2.015050062499979</v>
      </c>
      <c r="H3" s="95">
        <f>Nøgletal!H6</f>
        <v>3.5285051791111854E-2</v>
      </c>
      <c r="I3" s="95">
        <f>Nøgletal!I6</f>
        <v>-7.4680709513611498</v>
      </c>
      <c r="J3" s="95">
        <f>Nøgletal!J6</f>
        <v>-1.4758941887547783</v>
      </c>
      <c r="K3" s="95">
        <f>Nøgletal!K6</f>
        <v>0</v>
      </c>
      <c r="L3" s="95">
        <f>Nøgletal!L6</f>
        <v>0</v>
      </c>
      <c r="M3" s="95">
        <f>Nøgletal!M6</f>
        <v>0</v>
      </c>
      <c r="N3" s="95">
        <f t="shared" ref="N3:N12" si="0">((1+H3/100)*(1+I3/100)*(1+J3/100)-1)*100</f>
        <v>-8.8015762543982135</v>
      </c>
      <c r="O3" s="95">
        <f t="shared" ref="O3:O12" si="1">((1+E3/100)*(1+F3/100)*(1+G3/100)-1)*100</f>
        <v>6.1680858275656947</v>
      </c>
    </row>
    <row r="4" spans="1:15" x14ac:dyDescent="0.25">
      <c r="A4" s="95" t="str">
        <f>Nøgletal!B7</f>
        <v>Offentligt forbrug</v>
      </c>
      <c r="B4" s="95" t="s">
        <v>61</v>
      </c>
      <c r="C4" s="95">
        <f>Nøgletal!C7</f>
        <v>0.96074501478413676</v>
      </c>
      <c r="D4" s="95">
        <f>Nøgletal!D7</f>
        <v>1.9127956783506539</v>
      </c>
      <c r="E4" s="95">
        <f>Nøgletal!E7</f>
        <v>4.228147161097362</v>
      </c>
      <c r="F4" s="95">
        <f>Nøgletal!F7</f>
        <v>3.7171025752218867</v>
      </c>
      <c r="G4" s="95">
        <f>Nøgletal!G7</f>
        <v>2.5033822411069329</v>
      </c>
      <c r="H4" s="95">
        <f>Nøgletal!H7</f>
        <v>4.2281471610973398</v>
      </c>
      <c r="I4" s="95">
        <f>Nøgletal!I7</f>
        <v>3.7170126297733086</v>
      </c>
      <c r="J4" s="95">
        <f>Nøgletal!J7</f>
        <v>2.5049372043108864</v>
      </c>
      <c r="K4" s="95">
        <f>Nøgletal!K7</f>
        <v>0</v>
      </c>
      <c r="L4" s="95">
        <f>Nøgletal!L7</f>
        <v>0</v>
      </c>
      <c r="M4" s="95">
        <f>Nøgletal!M7</f>
        <v>0</v>
      </c>
      <c r="N4" s="95">
        <f t="shared" si="0"/>
        <v>10.810215801155998</v>
      </c>
      <c r="O4" s="95">
        <f t="shared" si="1"/>
        <v>10.808630945205945</v>
      </c>
    </row>
    <row r="5" spans="1:15" x14ac:dyDescent="0.25">
      <c r="A5" s="95" t="str">
        <f>Nøgletal!B8</f>
        <v>Boliginvesteringer</v>
      </c>
      <c r="B5" s="95" t="s">
        <v>62</v>
      </c>
      <c r="C5" s="95">
        <f>Nøgletal!C8</f>
        <v>-10.186851925185714</v>
      </c>
      <c r="D5" s="95">
        <f>Nøgletal!D8</f>
        <v>-0.88742174354885517</v>
      </c>
      <c r="E5" s="95">
        <f>Nøgletal!E8</f>
        <v>1.9387137305993729</v>
      </c>
      <c r="F5" s="95">
        <f>Nøgletal!F8</f>
        <v>2.4216865296000201</v>
      </c>
      <c r="G5" s="95">
        <f>Nøgletal!G8</f>
        <v>2.4216865295999979</v>
      </c>
      <c r="H5" s="95">
        <f>Nøgletal!H8</f>
        <v>-7.6581670320193691</v>
      </c>
      <c r="I5" s="95">
        <f>Nøgletal!I8</f>
        <v>-30.868241342650592</v>
      </c>
      <c r="J5" s="95">
        <f>Nøgletal!J8</f>
        <v>-5.2202780030716545</v>
      </c>
      <c r="K5" s="95">
        <f>Nøgletal!K8</f>
        <v>0</v>
      </c>
      <c r="L5" s="95">
        <f>Nøgletal!L8</f>
        <v>0</v>
      </c>
      <c r="M5" s="95">
        <f>Nøgletal!M8</f>
        <v>0</v>
      </c>
      <c r="N5" s="95">
        <f t="shared" si="0"/>
        <v>-39.494963591301527</v>
      </c>
      <c r="O5" s="95">
        <f t="shared" si="1"/>
        <v>6.9357685561932225</v>
      </c>
    </row>
    <row r="6" spans="1:15" x14ac:dyDescent="0.25">
      <c r="A6" s="95" t="str">
        <f>Nøgletal!B9</f>
        <v>Erhvervsinvesteringer</v>
      </c>
      <c r="B6" s="95" t="s">
        <v>63</v>
      </c>
      <c r="C6" s="95">
        <f>Nøgletal!C9</f>
        <v>7.9731311023615081</v>
      </c>
      <c r="D6" s="95">
        <f>Nøgletal!D9</f>
        <v>-8.7578267660428644</v>
      </c>
      <c r="E6" s="95">
        <f>Nøgletal!E9</f>
        <v>2.8127616874960237</v>
      </c>
      <c r="F6" s="95">
        <f>Nøgletal!F9</f>
        <v>2.084013262833162</v>
      </c>
      <c r="G6" s="95">
        <f>Nøgletal!G9</f>
        <v>1.1676703364404517</v>
      </c>
      <c r="H6" s="95">
        <f>Nøgletal!H9</f>
        <v>-2.2617286581423479</v>
      </c>
      <c r="I6" s="95">
        <f>Nøgletal!I9</f>
        <v>-20.460303047388116</v>
      </c>
      <c r="J6" s="95">
        <f>Nøgletal!J9</f>
        <v>-2.6312965476693484</v>
      </c>
      <c r="K6" s="95">
        <f>Nøgletal!K9</f>
        <v>0</v>
      </c>
      <c r="L6" s="95">
        <f>Nøgletal!L9</f>
        <v>0</v>
      </c>
      <c r="M6" s="95">
        <f>Nøgletal!M9</f>
        <v>0</v>
      </c>
      <c r="N6" s="95">
        <f t="shared" si="0"/>
        <v>-24.304864176603392</v>
      </c>
      <c r="O6" s="95">
        <f t="shared" si="1"/>
        <v>6.1809262707378299</v>
      </c>
    </row>
    <row r="7" spans="1:15" x14ac:dyDescent="0.25">
      <c r="A7" s="95" t="str">
        <f>Nøgletal!B10</f>
        <v>Offentlige investeringer</v>
      </c>
      <c r="B7" s="95" t="s">
        <v>64</v>
      </c>
      <c r="C7" s="95">
        <f>Nøgletal!C10</f>
        <v>2.426143939326697</v>
      </c>
      <c r="D7" s="95">
        <f>Nøgletal!D10</f>
        <v>12.319242233780713</v>
      </c>
      <c r="E7" s="95">
        <f>Nøgletal!E10</f>
        <v>5.3778501449966543</v>
      </c>
      <c r="F7" s="95">
        <f>Nøgletal!F10</f>
        <v>7.1050510552761237</v>
      </c>
      <c r="G7" s="95">
        <f>Nøgletal!G10</f>
        <v>-3.074443279113126</v>
      </c>
      <c r="H7" s="95">
        <f>Nøgletal!H10</f>
        <v>5.3778501449966543</v>
      </c>
      <c r="I7" s="95">
        <f>Nøgletal!I10</f>
        <v>7.1050654722479178</v>
      </c>
      <c r="J7" s="95">
        <f>Nøgletal!J10</f>
        <v>-3.0672476813202065</v>
      </c>
      <c r="K7" s="95">
        <f>Nøgletal!K10</f>
        <v>0</v>
      </c>
      <c r="L7" s="95">
        <f>Nøgletal!L10</f>
        <v>0</v>
      </c>
      <c r="M7" s="95">
        <f>Nøgletal!M10</f>
        <v>0</v>
      </c>
      <c r="N7" s="95">
        <f t="shared" si="0"/>
        <v>9.4031658234424054</v>
      </c>
      <c r="O7" s="95">
        <f t="shared" si="1"/>
        <v>9.3950297856695073</v>
      </c>
    </row>
    <row r="8" spans="1:15" x14ac:dyDescent="0.25">
      <c r="A8" s="95" t="str">
        <f>Nøgletal!B11</f>
        <v>Lagerinvesteringer (bidrag til BNP-vækst)</v>
      </c>
      <c r="B8" s="95" t="s">
        <v>65</v>
      </c>
      <c r="C8" s="95">
        <f>Nøgletal!C11</f>
        <v>-0.32185548688246879</v>
      </c>
      <c r="D8" s="95">
        <f>Nøgletal!D11</f>
        <v>0.40801846223963323</v>
      </c>
      <c r="E8" s="95">
        <f>Nøgletal!E11</f>
        <v>7.7880577581939725E-2</v>
      </c>
      <c r="F8" s="95">
        <f>Nøgletal!F11</f>
        <v>-3.3669980865861183E-2</v>
      </c>
      <c r="G8" s="95">
        <f>Nøgletal!G11</f>
        <v>-2.6949337797373568E-3</v>
      </c>
      <c r="H8" s="95">
        <f>Nøgletal!H11</f>
        <v>0.29063086196567239</v>
      </c>
      <c r="I8" s="95">
        <f>Nøgletal!I11</f>
        <v>-3.2049588354700411</v>
      </c>
      <c r="J8" s="95">
        <f>Nøgletal!J11</f>
        <v>2.6119391472655376</v>
      </c>
      <c r="K8" s="95">
        <f>Nøgletal!K11</f>
        <v>0</v>
      </c>
      <c r="L8" s="95">
        <f>Nøgletal!L11</f>
        <v>0</v>
      </c>
      <c r="M8" s="95">
        <f>Nøgletal!M11</f>
        <v>0</v>
      </c>
      <c r="N8" s="95">
        <f t="shared" si="0"/>
        <v>-0.38806719061813544</v>
      </c>
      <c r="O8" s="95">
        <f t="shared" si="1"/>
        <v>4.1488249821131085E-2</v>
      </c>
    </row>
    <row r="9" spans="1:15" x14ac:dyDescent="0.25">
      <c r="A9" s="95" t="str">
        <f>Nøgletal!B12</f>
        <v>Eksport</v>
      </c>
      <c r="B9" s="95" t="s">
        <v>66</v>
      </c>
      <c r="C9" s="95">
        <f>Nøgletal!C12</f>
        <v>7.1076339592808457</v>
      </c>
      <c r="D9" s="95">
        <f>Nøgletal!D12</f>
        <v>1.400661832371175</v>
      </c>
      <c r="E9" s="95">
        <f>Nøgletal!E12</f>
        <v>4.0559333311514179</v>
      </c>
      <c r="F9" s="95">
        <f>Nøgletal!F12</f>
        <v>2.2345877761914545</v>
      </c>
      <c r="G9" s="95">
        <f>Nøgletal!G12</f>
        <v>2.423851396501675</v>
      </c>
      <c r="H9" s="95">
        <f>Nøgletal!H12</f>
        <v>1.0652346975481342</v>
      </c>
      <c r="I9" s="95">
        <f>Nøgletal!I12</f>
        <v>-7.3924907236935127</v>
      </c>
      <c r="J9" s="95">
        <f>Nøgletal!J12</f>
        <v>-0.32987964152805249</v>
      </c>
      <c r="K9" s="95">
        <f>Nøgletal!K12</f>
        <v>0</v>
      </c>
      <c r="L9" s="95">
        <f>Nøgletal!L12</f>
        <v>0</v>
      </c>
      <c r="M9" s="95">
        <f>Nøgletal!M12</f>
        <v>0</v>
      </c>
      <c r="N9" s="95">
        <f t="shared" si="0"/>
        <v>-6.7147509428153063</v>
      </c>
      <c r="O9" s="95">
        <f t="shared" si="1"/>
        <v>8.9596755966800945</v>
      </c>
    </row>
    <row r="10" spans="1:15" x14ac:dyDescent="0.25">
      <c r="A10" s="95" t="str">
        <f>Nøgletal!B13</f>
        <v>… heraf industrieksport</v>
      </c>
      <c r="B10" s="95" t="s">
        <v>67</v>
      </c>
      <c r="C10" s="95">
        <f>Nøgletal!C13</f>
        <v>10.663375047072821</v>
      </c>
      <c r="D10" s="95">
        <f>Nøgletal!D13</f>
        <v>3.1464976367577391</v>
      </c>
      <c r="E10" s="95">
        <f>Nøgletal!E13</f>
        <v>3.2016718071792516</v>
      </c>
      <c r="F10" s="95">
        <f>Nøgletal!F13</f>
        <v>2.7798748618076408</v>
      </c>
      <c r="G10" s="95">
        <f>Nøgletal!G13</f>
        <v>3.5288640388254189</v>
      </c>
      <c r="H10" s="95">
        <f>Nøgletal!H13</f>
        <v>-6.4659057654736785E-3</v>
      </c>
      <c r="I10" s="95">
        <f>Nøgletal!I13</f>
        <v>-8.0865378898624449</v>
      </c>
      <c r="J10" s="95">
        <f>Nøgletal!J13</f>
        <v>0.42320687275241298</v>
      </c>
      <c r="K10" s="95">
        <f>Nøgletal!K13</f>
        <v>0</v>
      </c>
      <c r="L10" s="95">
        <f>Nøgletal!L13</f>
        <v>0</v>
      </c>
      <c r="M10" s="95">
        <f>Nøgletal!M13</f>
        <v>0</v>
      </c>
      <c r="N10" s="95">
        <f t="shared" si="0"/>
        <v>-7.7035219904180945</v>
      </c>
      <c r="O10" s="95">
        <f t="shared" si="1"/>
        <v>9.8136346030529111</v>
      </c>
    </row>
    <row r="11" spans="1:15" x14ac:dyDescent="0.25">
      <c r="A11" s="95" t="str">
        <f>Nøgletal!B14</f>
        <v>Import</v>
      </c>
      <c r="B11" s="95" t="s">
        <v>68</v>
      </c>
      <c r="C11" s="95">
        <f>Nøgletal!C14</f>
        <v>4.145631759174484</v>
      </c>
      <c r="D11" s="95">
        <f>Nøgletal!D14</f>
        <v>-0.28278524720025677</v>
      </c>
      <c r="E11" s="95">
        <f>Nøgletal!E14</f>
        <v>5.7802320880293578</v>
      </c>
      <c r="F11" s="95">
        <f>Nøgletal!F14</f>
        <v>3.7997393925796707</v>
      </c>
      <c r="G11" s="95">
        <f>Nøgletal!G14</f>
        <v>4.485681466098379</v>
      </c>
      <c r="H11" s="95">
        <f>Nøgletal!H14</f>
        <v>3.3213264180155466</v>
      </c>
      <c r="I11" s="95">
        <f>Nøgletal!I14</f>
        <v>-13.00678830462113</v>
      </c>
      <c r="J11" s="95">
        <f>Nøgletal!J14</f>
        <v>2.1524294344243522</v>
      </c>
      <c r="K11" s="95">
        <f>Nøgletal!K14</f>
        <v>0</v>
      </c>
      <c r="L11" s="95">
        <f>Nøgletal!L14</f>
        <v>0</v>
      </c>
      <c r="M11" s="95">
        <f>Nøgletal!M14</f>
        <v>0</v>
      </c>
      <c r="N11" s="95">
        <f t="shared" si="0"/>
        <v>-8.1828015306569029</v>
      </c>
      <c r="O11" s="95">
        <f t="shared" si="1"/>
        <v>14.724865778171647</v>
      </c>
    </row>
    <row r="12" spans="1:15" x14ac:dyDescent="0.25">
      <c r="A12" s="95" t="str">
        <f>Nøgletal!B16</f>
        <v>Eksportmarkedsvækst</v>
      </c>
      <c r="B12" s="95" t="s">
        <v>69</v>
      </c>
      <c r="C12" s="95">
        <f>Nøgletal!C16</f>
        <v>2.4410980573242869</v>
      </c>
      <c r="D12" s="95">
        <f>Nøgletal!D16</f>
        <v>2.6901883103243263</v>
      </c>
      <c r="E12" s="95">
        <f>Nøgletal!E16</f>
        <v>1.8727436124384322</v>
      </c>
      <c r="F12" s="95">
        <f>Nøgletal!F16</f>
        <v>2.876125872471369</v>
      </c>
      <c r="G12" s="95">
        <f>Nøgletal!G16</f>
        <v>3.0339190664062876</v>
      </c>
      <c r="H12" s="95">
        <f>Nøgletal!H16</f>
        <v>-3.2938509847761366</v>
      </c>
      <c r="I12" s="95">
        <f>Nøgletal!I16</f>
        <v>-10.343517524046863</v>
      </c>
      <c r="J12" s="95">
        <f>Nøgletal!J16</f>
        <v>2.356368952951482</v>
      </c>
      <c r="K12" s="95">
        <f>Nøgletal!K16</f>
        <v>0</v>
      </c>
      <c r="L12" s="95">
        <f>Nøgletal!L16</f>
        <v>0</v>
      </c>
      <c r="M12" s="95">
        <f>Nøgletal!M16</f>
        <v>0</v>
      </c>
      <c r="N12" s="95">
        <f t="shared" si="0"/>
        <v>-11.253618069295634</v>
      </c>
      <c r="O12" s="95">
        <f t="shared" si="1"/>
        <v>7.9823620151715735</v>
      </c>
    </row>
    <row r="13" spans="1:15" s="97" customFormat="1" x14ac:dyDescent="0.25">
      <c r="A13" s="96" t="str">
        <f>Nøgletal!B19</f>
        <v>Forbrugerpriser (HICP)</v>
      </c>
      <c r="B13" s="96" t="s">
        <v>70</v>
      </c>
      <c r="C13" s="96">
        <f>Nøgletal!C19</f>
        <v>1.2689370316647519</v>
      </c>
      <c r="D13" s="96">
        <f>Nøgletal!D19</f>
        <v>1.890696341534559</v>
      </c>
      <c r="E13" s="96">
        <f>Nøgletal!E19</f>
        <v>1.0765416604334055</v>
      </c>
      <c r="F13" s="96">
        <f>Nøgletal!F19</f>
        <v>1.8360177933800514</v>
      </c>
      <c r="G13" s="96">
        <f>Nøgletal!G19</f>
        <v>2.4699492737907391</v>
      </c>
      <c r="H13" s="96">
        <f>Nøgletal!H19</f>
        <v>1.0638052602226278</v>
      </c>
      <c r="I13" s="96">
        <f>Nøgletal!I19</f>
        <v>1.1704095602135256</v>
      </c>
      <c r="J13" s="96">
        <f>Nøgletal!J19</f>
        <v>0.4125083085256831</v>
      </c>
      <c r="K13" s="96">
        <f>Nøgletal!K19</f>
        <v>0</v>
      </c>
      <c r="L13" s="96">
        <f>Nøgletal!L19</f>
        <v>0</v>
      </c>
      <c r="M13" s="96">
        <f>Nøgletal!M19</f>
        <v>0</v>
      </c>
      <c r="N13" s="95">
        <f>((1+H13/100)*(1+I13/100)*(1+J13/100)-1)*100</f>
        <v>2.6684416901023189</v>
      </c>
      <c r="O13" s="95">
        <f>((1+E13/100)*(1+F13/100)*(1+G13/100)-1)*100</f>
        <v>5.4747011628568432</v>
      </c>
    </row>
    <row r="14" spans="1:15" s="97" customFormat="1" x14ac:dyDescent="0.25">
      <c r="A14" s="96" t="str">
        <f>Nøgletal!B20</f>
        <v>Timeløn</v>
      </c>
      <c r="B14" s="96" t="s">
        <v>71</v>
      </c>
      <c r="C14" s="96">
        <f>Nøgletal!C20</f>
        <v>5.4533449538891388</v>
      </c>
      <c r="D14" s="96">
        <f>Nøgletal!D20</f>
        <v>3.7078457640135731</v>
      </c>
      <c r="E14" s="96">
        <f>Nøgletal!E20</f>
        <v>3.4061135243720786</v>
      </c>
      <c r="F14" s="96">
        <f>Nøgletal!F20</f>
        <v>3.2690770206976083</v>
      </c>
      <c r="G14" s="96">
        <f>Nøgletal!G20</f>
        <v>3.2435540819128583</v>
      </c>
      <c r="H14" s="96">
        <f>Nøgletal!H20</f>
        <v>3.3062160674139696</v>
      </c>
      <c r="I14" s="96">
        <f>Nøgletal!I20</f>
        <v>0.51104595950672849</v>
      </c>
      <c r="J14" s="96">
        <f>Nøgletal!J20</f>
        <v>-2.7939176430391122</v>
      </c>
      <c r="K14" s="96">
        <f>Nøgletal!K20</f>
        <v>0</v>
      </c>
      <c r="L14" s="96">
        <f>Nøgletal!L20</f>
        <v>0</v>
      </c>
      <c r="M14" s="96">
        <f>Nøgletal!M20</f>
        <v>0</v>
      </c>
      <c r="N14" s="95">
        <f t="shared" ref="N14:N18" si="2">((1+H14/100)*(1+I14/100)*(1+J14/100)-1)*100</f>
        <v>0.93311744200628155</v>
      </c>
      <c r="O14" s="95">
        <f t="shared" ref="O14:O18" si="3">((1+E14/100)*(1+F14/100)*(1+G14/100)-1)*100</f>
        <v>10.250218164897307</v>
      </c>
    </row>
    <row r="15" spans="1:15" s="97" customFormat="1" x14ac:dyDescent="0.25">
      <c r="A15" s="96" t="str">
        <f>Nøgletal!B21</f>
        <v>Privat sektors disponible indkomst (nominel)</v>
      </c>
      <c r="B15" s="96" t="s">
        <v>72</v>
      </c>
      <c r="C15" s="96">
        <f>Nøgletal!C21</f>
        <v>2.9915362711409488</v>
      </c>
      <c r="D15" s="96">
        <f>Nøgletal!D21</f>
        <v>4.3797062694794553</v>
      </c>
      <c r="E15" s="96">
        <f>Nøgletal!E21</f>
        <v>5.4016125392994496</v>
      </c>
      <c r="F15" s="96">
        <f>Nøgletal!F21</f>
        <v>4.7002435287029964</v>
      </c>
      <c r="G15" s="96">
        <f>Nøgletal!G21</f>
        <v>3.7907042812420633</v>
      </c>
      <c r="H15" s="96">
        <f>Nøgletal!H21</f>
        <v>3.7945385931709374</v>
      </c>
      <c r="I15" s="96">
        <f>Nøgletal!I21</f>
        <v>-4.4272077432844341</v>
      </c>
      <c r="J15" s="96">
        <f>Nøgletal!J21</f>
        <v>4.7918975594774205</v>
      </c>
      <c r="K15" s="96">
        <f>Nøgletal!K21</f>
        <v>0</v>
      </c>
      <c r="L15" s="96">
        <f>Nøgletal!L21</f>
        <v>0</v>
      </c>
      <c r="M15" s="96">
        <f>Nøgletal!M21</f>
        <v>0</v>
      </c>
      <c r="N15" s="95">
        <f t="shared" si="2"/>
        <v>3.9528694357336969</v>
      </c>
      <c r="O15" s="95">
        <f t="shared" si="3"/>
        <v>14.539004962586354</v>
      </c>
    </row>
    <row r="16" spans="1:15" s="97" customFormat="1" x14ac:dyDescent="0.25">
      <c r="A16" s="96" t="str">
        <f>Nøgletal!B23</f>
        <v>Boligpriser</v>
      </c>
      <c r="B16" s="96" t="s">
        <v>73</v>
      </c>
      <c r="C16" s="96">
        <f>Nøgletal!C23</f>
        <v>3.6085790794745165</v>
      </c>
      <c r="D16" s="96">
        <f>Nøgletal!D23</f>
        <v>5.4487599838494827</v>
      </c>
      <c r="E16" s="96">
        <f>Nøgletal!E23</f>
        <v>3.5682978625716233</v>
      </c>
      <c r="F16" s="96">
        <f>Nøgletal!F23</f>
        <v>3.2795790068671948</v>
      </c>
      <c r="G16" s="96">
        <f>Nøgletal!G23</f>
        <v>2.7452862542214795</v>
      </c>
      <c r="H16" s="96">
        <f>Nøgletal!H23</f>
        <v>-3.4673132753578195</v>
      </c>
      <c r="I16" s="96">
        <f>Nøgletal!I23</f>
        <v>-20.469504167162178</v>
      </c>
      <c r="J16" s="96">
        <f>Nøgletal!J23</f>
        <v>-4.2647966977177649</v>
      </c>
      <c r="K16" s="96">
        <f>Nøgletal!K23</f>
        <v>0</v>
      </c>
      <c r="L16" s="96">
        <f>Nøgletal!L23</f>
        <v>0</v>
      </c>
      <c r="M16" s="96">
        <f>Nøgletal!M23</f>
        <v>0</v>
      </c>
      <c r="N16" s="95">
        <f t="shared" si="2"/>
        <v>-26.501284751380449</v>
      </c>
      <c r="O16" s="95">
        <f t="shared" si="3"/>
        <v>9.9013947689575499</v>
      </c>
    </row>
    <row r="17" spans="1:15" s="97" customFormat="1" x14ac:dyDescent="0.25">
      <c r="A17" s="96" t="str">
        <f>Nøgletal!B25</f>
        <v>Priser på erhvervsejendomme</v>
      </c>
      <c r="B17" s="96" t="s">
        <v>106</v>
      </c>
      <c r="C17" s="96">
        <f>Nøgletal!C26</f>
        <v>0</v>
      </c>
      <c r="D17" s="96">
        <f>Nøgletal!D26</f>
        <v>0</v>
      </c>
      <c r="E17" s="96">
        <f>Nøgletal!E26</f>
        <v>0</v>
      </c>
      <c r="F17" s="96">
        <f>Nøgletal!F26</f>
        <v>0</v>
      </c>
      <c r="G17" s="96">
        <f>Nøgletal!G26</f>
        <v>0</v>
      </c>
      <c r="H17" s="96">
        <f>Nøgletal!H26</f>
        <v>-17.324750781525875</v>
      </c>
      <c r="I17" s="96">
        <f>Nøgletal!I26</f>
        <v>-15.634687965723359</v>
      </c>
      <c r="J17" s="96">
        <f>Nøgletal!J26</f>
        <v>-0.63439315596420431</v>
      </c>
      <c r="K17" s="96">
        <f>Nøgletal!K26</f>
        <v>0</v>
      </c>
      <c r="L17" s="96">
        <f>Nøgletal!L26</f>
        <v>0</v>
      </c>
      <c r="M17" s="96">
        <f>Nøgletal!M26</f>
        <v>0</v>
      </c>
      <c r="N17" s="95">
        <f t="shared" ref="N17" si="4">((1+H17/100)*(1+I17/100)*(1+J17/100)-1)*100</f>
        <v>-30.693252375726267</v>
      </c>
      <c r="O17" s="95">
        <f t="shared" ref="O17" si="5">((1+E17/100)*(1+F17/100)*(1+G17/100)-1)*100</f>
        <v>0</v>
      </c>
    </row>
    <row r="18" spans="1:15" s="97" customFormat="1" x14ac:dyDescent="0.25">
      <c r="A18" s="96" t="str">
        <f>Nøgletal!B28</f>
        <v>Timeproduktivitet i byerhverv</v>
      </c>
      <c r="B18" s="96" t="s">
        <v>74</v>
      </c>
      <c r="C18" s="96">
        <f>Nøgletal!C28</f>
        <v>4.1110847276340623</v>
      </c>
      <c r="D18" s="96">
        <f>Nøgletal!D28</f>
        <v>0.30938749241320451</v>
      </c>
      <c r="E18" s="96">
        <f>Nøgletal!E28</f>
        <v>0.85937412927605816</v>
      </c>
      <c r="F18" s="96">
        <f>Nøgletal!F28</f>
        <v>1.0344910018506903</v>
      </c>
      <c r="G18" s="96">
        <f>Nøgletal!G28</f>
        <v>-0.10807483854106126</v>
      </c>
      <c r="H18" s="96">
        <f>Nøgletal!H28</f>
        <v>-1.2364803982166328</v>
      </c>
      <c r="I18" s="96">
        <f>Nøgletal!I28</f>
        <v>1.9475312901652497</v>
      </c>
      <c r="J18" s="96">
        <f>Nøgletal!J28</f>
        <v>1.3155132961010674</v>
      </c>
      <c r="K18" s="96">
        <f>Nøgletal!K28</f>
        <v>0</v>
      </c>
      <c r="L18" s="96">
        <f>Nøgletal!L28</f>
        <v>0</v>
      </c>
      <c r="M18" s="96">
        <f>Nøgletal!M28</f>
        <v>0</v>
      </c>
      <c r="N18" s="95">
        <f t="shared" si="2"/>
        <v>2.0115205277363879</v>
      </c>
      <c r="O18" s="95">
        <f t="shared" si="3"/>
        <v>1.7926240409295024</v>
      </c>
    </row>
    <row r="19" spans="1:15" x14ac:dyDescent="0.25">
      <c r="A19" s="95" t="str">
        <f>Nøgletal!B31</f>
        <v>Gennemsnitlig obligationsrente, pct. p.a.</v>
      </c>
      <c r="B19" s="95" t="s">
        <v>75</v>
      </c>
      <c r="C19" s="95">
        <f>Nøgletal!C31</f>
        <v>3.1751831601968288</v>
      </c>
      <c r="D19" s="95">
        <f>Nøgletal!D31</f>
        <v>2.6674289141406256</v>
      </c>
      <c r="E19" s="95">
        <f>Nøgletal!E31</f>
        <v>2.6465713925451064</v>
      </c>
      <c r="F19" s="95">
        <f>Nøgletal!F31</f>
        <v>2.821795056302089</v>
      </c>
      <c r="G19" s="95">
        <f>Nøgletal!G31</f>
        <v>2.9674429630434225</v>
      </c>
      <c r="H19" s="95">
        <f>Nøgletal!H31</f>
        <v>2.4615920102979367</v>
      </c>
      <c r="I19" s="95">
        <f>Nøgletal!I31</f>
        <v>2.1233093551735518</v>
      </c>
      <c r="J19" s="95">
        <f>Nøgletal!J31</f>
        <v>2.1233093551735518</v>
      </c>
      <c r="K19" s="95">
        <f>Nøgletal!K31</f>
        <v>0</v>
      </c>
      <c r="L19" s="95">
        <f>Nøgletal!L31</f>
        <v>0</v>
      </c>
      <c r="M19" s="95">
        <f>Nøgletal!M31</f>
        <v>0</v>
      </c>
      <c r="N19" s="95">
        <f>J19-$D19</f>
        <v>-0.54411955896707376</v>
      </c>
      <c r="O19" s="95">
        <f>G19-$D19</f>
        <v>0.30001404890279693</v>
      </c>
    </row>
    <row r="20" spans="1:15" x14ac:dyDescent="0.25">
      <c r="A20" s="95" t="str">
        <f>Nøgletal!B33</f>
        <v>30-årig realkreditobligationsrente, pct. p.a.</v>
      </c>
      <c r="B20" s="95" t="s">
        <v>76</v>
      </c>
      <c r="C20" s="95">
        <f>Nøgletal!C33</f>
        <v>4.2978831043956056</v>
      </c>
      <c r="D20" s="95">
        <f>Nøgletal!D33</f>
        <v>4.0852317615483109</v>
      </c>
      <c r="E20" s="95">
        <f>Nøgletal!E33</f>
        <v>4.1998743674711134</v>
      </c>
      <c r="F20" s="95">
        <f>Nøgletal!F33</f>
        <v>4.3818158311062598</v>
      </c>
      <c r="G20" s="95">
        <f>Nøgletal!G33</f>
        <v>4.536658463028485</v>
      </c>
      <c r="H20" s="95">
        <f>Nøgletal!H33</f>
        <v>4.0137634190004974</v>
      </c>
      <c r="I20" s="95">
        <f>Nøgletal!I33</f>
        <v>3.6758847232604532</v>
      </c>
      <c r="J20" s="95">
        <f>Nøgletal!J33</f>
        <v>3.6758847232604532</v>
      </c>
      <c r="K20" s="95">
        <f>Nøgletal!K33</f>
        <v>0</v>
      </c>
      <c r="L20" s="95">
        <f>Nøgletal!L33</f>
        <v>0</v>
      </c>
      <c r="M20" s="95">
        <f>Nøgletal!M33</f>
        <v>0</v>
      </c>
      <c r="N20" s="95">
        <f t="shared" ref="N20:N21" si="6">J20-$D20</f>
        <v>-0.40934703828785768</v>
      </c>
      <c r="O20" s="95">
        <f t="shared" ref="O20:O21" si="7">G20-$D20</f>
        <v>0.45142670148017405</v>
      </c>
    </row>
    <row r="21" spans="1:15" x14ac:dyDescent="0.25">
      <c r="A21" s="95" t="str">
        <f>Nøgletal!B34</f>
        <v>1-årig realkreditobligationsrente, pct. p.a.</v>
      </c>
      <c r="B21" s="95" t="s">
        <v>77</v>
      </c>
      <c r="C21" s="95">
        <f>Nøgletal!C34</f>
        <v>2.9411212499999997</v>
      </c>
      <c r="D21" s="95">
        <f>Nøgletal!D34</f>
        <v>1.8615103859026143</v>
      </c>
      <c r="E21" s="95">
        <f>Nøgletal!E34</f>
        <v>1.7386703755351975</v>
      </c>
      <c r="F21" s="95">
        <f>Nøgletal!F34</f>
        <v>1.9071762394140162</v>
      </c>
      <c r="G21" s="95">
        <f>Nøgletal!G34</f>
        <v>2.0436294209744581</v>
      </c>
      <c r="H21" s="95">
        <f>Nøgletal!H34</f>
        <v>1.5548225595114733</v>
      </c>
      <c r="I21" s="95">
        <f>Nøgletal!I34</f>
        <v>1.2161359450027491</v>
      </c>
      <c r="J21" s="95">
        <f>Nøgletal!J34</f>
        <v>1.2161359450027491</v>
      </c>
      <c r="K21" s="95">
        <f>Nøgletal!K34</f>
        <v>0</v>
      </c>
      <c r="L21" s="95">
        <f>Nøgletal!L34</f>
        <v>0</v>
      </c>
      <c r="M21" s="95">
        <f>Nøgletal!M34</f>
        <v>0</v>
      </c>
      <c r="N21" s="95">
        <f t="shared" si="6"/>
        <v>-0.64537444089986518</v>
      </c>
      <c r="O21" s="95">
        <f t="shared" si="7"/>
        <v>0.18211903507184379</v>
      </c>
    </row>
    <row r="22" spans="1:15" x14ac:dyDescent="0.25">
      <c r="A22" s="95" t="str">
        <f>Nøgletal!B35</f>
        <v>T/N pengemarkedsrente, pct. p.a.</v>
      </c>
      <c r="B22" s="95" t="s">
        <v>78</v>
      </c>
      <c r="C22" s="95">
        <f>Nøgletal!C35</f>
        <v>3.4452414324319482</v>
      </c>
      <c r="D22" s="95">
        <f>Nøgletal!D35</f>
        <v>2.0958948554901791</v>
      </c>
      <c r="E22" s="95">
        <f>Nøgletal!E35</f>
        <v>1.8219811869415909</v>
      </c>
      <c r="F22" s="95">
        <f>Nøgletal!F35</f>
        <v>2.0583886226103036</v>
      </c>
      <c r="G22" s="95">
        <f>Nøgletal!G35</f>
        <v>2.2072536973792896</v>
      </c>
      <c r="H22" s="95">
        <f>Nøgletal!H35</f>
        <v>1.6437429064442788</v>
      </c>
      <c r="I22" s="95">
        <f>Nøgletal!I35</f>
        <v>1.2940977606199393</v>
      </c>
      <c r="J22" s="95">
        <f>Nøgletal!J35</f>
        <v>1.2940977606199393</v>
      </c>
      <c r="K22" s="95">
        <f>Nøgletal!K35</f>
        <v>0</v>
      </c>
      <c r="L22" s="95">
        <f>Nøgletal!L35</f>
        <v>0</v>
      </c>
      <c r="M22" s="95">
        <f>Nøgletal!M35</f>
        <v>0</v>
      </c>
      <c r="N22" s="95">
        <f>J22-$D22</f>
        <v>-0.80179709487023976</v>
      </c>
      <c r="O22" s="95">
        <f>G22-$D22</f>
        <v>0.11135884188911049</v>
      </c>
    </row>
    <row r="23" spans="1:15" x14ac:dyDescent="0.25">
      <c r="A23" s="95" t="str">
        <f>Nøgletal!B38</f>
        <v>Ledighed i 1.000 personer (netto)</v>
      </c>
      <c r="B23" s="95" t="s">
        <v>79</v>
      </c>
      <c r="C23" s="98">
        <f>Nøgletal!C38</f>
        <v>76.367198978033059</v>
      </c>
      <c r="D23" s="98">
        <f>Nøgletal!D38</f>
        <v>76.945805136705587</v>
      </c>
      <c r="E23" s="98">
        <f>Nøgletal!E38</f>
        <v>78.876546328027743</v>
      </c>
      <c r="F23" s="98">
        <f>Nøgletal!F38</f>
        <v>78.84031050041699</v>
      </c>
      <c r="G23" s="98">
        <f>Nøgletal!G38</f>
        <v>79.073761921731545</v>
      </c>
      <c r="H23" s="98">
        <f>Nøgletal!H38</f>
        <v>90.723339692039133</v>
      </c>
      <c r="I23" s="98">
        <f>Nøgletal!I38</f>
        <v>242.28601661196993</v>
      </c>
      <c r="J23" s="98">
        <f>Nøgletal!J38</f>
        <v>297.1371105848383</v>
      </c>
      <c r="K23" s="98">
        <f>Nøgletal!K38</f>
        <v>0</v>
      </c>
      <c r="L23" s="98">
        <f>Nøgletal!L38</f>
        <v>0</v>
      </c>
      <c r="M23" s="98">
        <f>Nøgletal!M38</f>
        <v>0</v>
      </c>
      <c r="N23" s="95"/>
      <c r="O23" s="95"/>
    </row>
    <row r="24" spans="1:15" x14ac:dyDescent="0.25">
      <c r="A24" s="95" t="str">
        <f>Nøgletal!B39</f>
        <v>Samlet beskæftigelse i 1.000 personer</v>
      </c>
      <c r="B24" s="95" t="s">
        <v>80</v>
      </c>
      <c r="C24" s="98">
        <f>Nøgletal!C39</f>
        <v>3217.6447472485029</v>
      </c>
      <c r="D24" s="98">
        <f>Nøgletal!D39</f>
        <v>3257.2501595334197</v>
      </c>
      <c r="E24" s="98">
        <f>Nøgletal!E39</f>
        <v>3278.3870350484231</v>
      </c>
      <c r="F24" s="98">
        <f>Nøgletal!F39</f>
        <v>3292.421356008279</v>
      </c>
      <c r="G24" s="98">
        <f>Nøgletal!G39</f>
        <v>3307.2095180595506</v>
      </c>
      <c r="H24" s="98">
        <f>Nøgletal!H39</f>
        <v>3256.4172646411125</v>
      </c>
      <c r="I24" s="98">
        <f>Nøgletal!I39</f>
        <v>3015.916295936423</v>
      </c>
      <c r="J24" s="98">
        <f>Nøgletal!J39</f>
        <v>3012.843539811689</v>
      </c>
      <c r="K24" s="98">
        <f>Nøgletal!K39</f>
        <v>0</v>
      </c>
      <c r="L24" s="98">
        <f>Nøgletal!L39</f>
        <v>0</v>
      </c>
      <c r="M24" s="98">
        <f>Nøgletal!M39</f>
        <v>0</v>
      </c>
      <c r="N24" s="95"/>
      <c r="O24" s="95"/>
    </row>
    <row r="25" spans="1:15" x14ac:dyDescent="0.25">
      <c r="A25" s="95" t="str">
        <f>Nøgletal!B40</f>
        <v>… heraf privat beskæftigelse i 1.000 personer</v>
      </c>
      <c r="B25" s="95" t="s">
        <v>81</v>
      </c>
      <c r="C25" s="98">
        <f>Nøgletal!C40</f>
        <v>2165.605247248503</v>
      </c>
      <c r="D25" s="98">
        <f>Nøgletal!D40</f>
        <v>2198.5548583691702</v>
      </c>
      <c r="E25" s="98">
        <f>Nøgletal!E40</f>
        <v>2217.6979999999999</v>
      </c>
      <c r="F25" s="98">
        <f>Nøgletal!F40</f>
        <v>2229.1979999999994</v>
      </c>
      <c r="G25" s="98">
        <f>Nøgletal!G40</f>
        <v>2237.9979999999987</v>
      </c>
      <c r="H25" s="98">
        <f>Nøgletal!H40</f>
        <v>2195.7282295926893</v>
      </c>
      <c r="I25" s="98">
        <f>Nøgletal!I40</f>
        <v>1952.6929399281435</v>
      </c>
      <c r="J25" s="98">
        <f>Nøgletal!J40</f>
        <v>1943.632021752137</v>
      </c>
      <c r="K25" s="98">
        <f>Nøgletal!K40</f>
        <v>0</v>
      </c>
      <c r="L25" s="98">
        <f>Nøgletal!L40</f>
        <v>0</v>
      </c>
      <c r="M25" s="98">
        <f>Nøgletal!M40</f>
        <v>0</v>
      </c>
      <c r="N25" s="95"/>
      <c r="O25" s="95"/>
    </row>
    <row r="26" spans="1:15" x14ac:dyDescent="0.25">
      <c r="A26" s="95" t="str">
        <f>Nøgletal!B41</f>
        <v>… heraf offentlig beskæftigelse i 1.000 personer</v>
      </c>
      <c r="B26" s="95" t="s">
        <v>82</v>
      </c>
      <c r="C26" s="98">
        <f>Nøgletal!C41</f>
        <v>877.82100000000003</v>
      </c>
      <c r="D26" s="98">
        <f>Nøgletal!D41</f>
        <v>882.82099999999969</v>
      </c>
      <c r="E26" s="98">
        <f>Nøgletal!E41</f>
        <v>885.8209999999998</v>
      </c>
      <c r="F26" s="98">
        <f>Nøgletal!F41</f>
        <v>889.05374459113727</v>
      </c>
      <c r="G26" s="98">
        <f>Nøgletal!G41</f>
        <v>895.73754076691387</v>
      </c>
      <c r="H26" s="98">
        <f>Nøgletal!H41</f>
        <v>885.8209999999998</v>
      </c>
      <c r="I26" s="98">
        <f>Nøgletal!I41</f>
        <v>889.05374459113727</v>
      </c>
      <c r="J26" s="98">
        <f>Nøgletal!J41</f>
        <v>895.73754076691387</v>
      </c>
      <c r="K26" s="98">
        <f>Nøgletal!K41</f>
        <v>0</v>
      </c>
      <c r="L26" s="98">
        <f>Nøgletal!L41</f>
        <v>0</v>
      </c>
      <c r="M26" s="98">
        <f>Nøgletal!M41</f>
        <v>0</v>
      </c>
      <c r="N26" s="95"/>
      <c r="O26" s="95"/>
    </row>
    <row r="27" spans="1:15" x14ac:dyDescent="0.25">
      <c r="A27" s="95" t="str">
        <f>Nøgletal!B42</f>
        <v>Arbejdsstyrke i 1.000 personer (netto)</v>
      </c>
      <c r="B27" s="95" t="s">
        <v>83</v>
      </c>
      <c r="C27" s="98">
        <f>Nøgletal!C42</f>
        <v>3294.0119462265361</v>
      </c>
      <c r="D27" s="98">
        <f>Nøgletal!D42</f>
        <v>3334.1959646701252</v>
      </c>
      <c r="E27" s="98">
        <f>Nøgletal!E42</f>
        <v>3357.2635813764509</v>
      </c>
      <c r="F27" s="98">
        <f>Nøgletal!F42</f>
        <v>3371.2616665086962</v>
      </c>
      <c r="G27" s="98">
        <f>Nøgletal!G42</f>
        <v>3386.2832799812822</v>
      </c>
      <c r="H27" s="98">
        <f>Nøgletal!H42</f>
        <v>3347.1406043331517</v>
      </c>
      <c r="I27" s="98">
        <f>Nøgletal!I42</f>
        <v>3258.2023125483929</v>
      </c>
      <c r="J27" s="98">
        <f>Nøgletal!J42</f>
        <v>3309.9806503965274</v>
      </c>
      <c r="K27" s="98">
        <f>Nøgletal!K42</f>
        <v>0</v>
      </c>
      <c r="L27" s="98">
        <f>Nøgletal!L42</f>
        <v>0</v>
      </c>
      <c r="M27" s="98">
        <f>Nøgletal!M42</f>
        <v>0</v>
      </c>
      <c r="N27" s="95"/>
      <c r="O27" s="95"/>
    </row>
    <row r="28" spans="1:15" x14ac:dyDescent="0.25">
      <c r="A28" s="95" t="str">
        <f>Nøgletal!B44</f>
        <v>Ledighed i 1.000 personer (brutto)</v>
      </c>
      <c r="B28" s="95" t="s">
        <v>84</v>
      </c>
      <c r="C28" s="98">
        <f>Nøgletal!C44</f>
        <v>86.850507992172282</v>
      </c>
      <c r="D28" s="98">
        <f>Nøgletal!D44</f>
        <v>87.860524128629635</v>
      </c>
      <c r="E28" s="98">
        <f>Nøgletal!E44</f>
        <v>90.123167050469192</v>
      </c>
      <c r="F28" s="98">
        <f>Nøgletal!F44</f>
        <v>90.081764533535434</v>
      </c>
      <c r="G28" s="98">
        <f>Nøgletal!G44</f>
        <v>90.348502650514476</v>
      </c>
      <c r="H28" s="98">
        <f>Nøgletal!H44</f>
        <v>103.65913670255092</v>
      </c>
      <c r="I28" s="98">
        <f>Nøgletal!I44</f>
        <v>276.83239398318585</v>
      </c>
      <c r="J28" s="98">
        <f>Nøgletal!J44</f>
        <v>339.50443700668274</v>
      </c>
      <c r="K28" s="98">
        <f>Nøgletal!K44</f>
        <v>0</v>
      </c>
      <c r="L28" s="98">
        <f>Nøgletal!L44</f>
        <v>0</v>
      </c>
      <c r="M28" s="98">
        <f>Nøgletal!M44</f>
        <v>0</v>
      </c>
      <c r="N28" s="95"/>
      <c r="O28" s="95"/>
    </row>
    <row r="29" spans="1:15" x14ac:dyDescent="0.25">
      <c r="A29" s="95" t="str">
        <f>Nøgletal!B46</f>
        <v>Ledighedsprocent (netto)</v>
      </c>
      <c r="B29" s="95" t="s">
        <v>85</v>
      </c>
      <c r="C29" s="95">
        <f>Nøgletal!C46</f>
        <v>2.3183643600781627</v>
      </c>
      <c r="D29" s="95">
        <f>Nøgletal!D46</f>
        <v>2.3077769258927874</v>
      </c>
      <c r="E29" s="95">
        <f>Nøgletal!E46</f>
        <v>2.3494296594874147</v>
      </c>
      <c r="F29" s="95">
        <f>Nøgletal!F46</f>
        <v>2.3385995600295426</v>
      </c>
      <c r="G29" s="95">
        <f>Nøgletal!G46</f>
        <v>2.3351195214290703</v>
      </c>
      <c r="H29" s="95">
        <f>Nøgletal!H46</f>
        <v>2.7104729205158047</v>
      </c>
      <c r="I29" s="95">
        <f>Nøgletal!I46</f>
        <v>7.436186994246734</v>
      </c>
      <c r="J29" s="95">
        <f>Nøgletal!J46</f>
        <v>8.9770044592025648</v>
      </c>
      <c r="K29" s="95">
        <f>Nøgletal!K46</f>
        <v>0</v>
      </c>
      <c r="L29" s="95">
        <f>Nøgletal!L46</f>
        <v>0</v>
      </c>
      <c r="M29" s="95">
        <f>Nøgletal!M46</f>
        <v>0</v>
      </c>
      <c r="N29" s="95">
        <f>J29-$D29</f>
        <v>6.6692275333097779</v>
      </c>
      <c r="O29" s="95">
        <f>G29-$D29</f>
        <v>2.7342595536282932E-2</v>
      </c>
    </row>
    <row r="30" spans="1:15" x14ac:dyDescent="0.25">
      <c r="A30" s="95" t="str">
        <f>Nøgletal!B47</f>
        <v>Ledighedsprocent (brutto)</v>
      </c>
      <c r="B30" s="95" t="s">
        <v>86</v>
      </c>
      <c r="C30" s="95">
        <f>Nøgletal!C47</f>
        <v>2.6282533725667805</v>
      </c>
      <c r="D30" s="95">
        <f>Nøgletal!D47</f>
        <v>2.6265356347624529</v>
      </c>
      <c r="E30" s="95">
        <f>Nøgletal!E47</f>
        <v>2.6754607124037846</v>
      </c>
      <c r="F30" s="95">
        <f>Nøgletal!F47</f>
        <v>2.6631687044565386</v>
      </c>
      <c r="G30" s="95">
        <f>Nøgletal!G47</f>
        <v>2.6592188301064623</v>
      </c>
      <c r="H30" s="95">
        <f>Nøgletal!H47</f>
        <v>3.0850232054574294</v>
      </c>
      <c r="I30" s="95">
        <f>Nøgletal!I47</f>
        <v>8.4073344203485085</v>
      </c>
      <c r="J30" s="95">
        <f>Nøgletal!J47</f>
        <v>10.127362653112694</v>
      </c>
      <c r="K30" s="95">
        <f>Nøgletal!K47</f>
        <v>0</v>
      </c>
      <c r="L30" s="95">
        <f>Nøgletal!L47</f>
        <v>0</v>
      </c>
      <c r="M30" s="95">
        <f>Nøgletal!M47</f>
        <v>0</v>
      </c>
      <c r="N30" s="95">
        <f>J30-$D30</f>
        <v>7.5008270183502415</v>
      </c>
      <c r="O30" s="95">
        <f>G30-$D30</f>
        <v>3.268319534400943E-2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1"/>
  <sheetViews>
    <sheetView tabSelected="1" workbookViewId="0"/>
  </sheetViews>
  <sheetFormatPr defaultColWidth="0" defaultRowHeight="15" zeroHeight="1" x14ac:dyDescent="0.25"/>
  <cols>
    <col min="1" max="1" width="2.85546875" customWidth="1"/>
    <col min="2" max="2" width="46.5703125" customWidth="1"/>
    <col min="3" max="7" width="9.28515625" bestFit="1" customWidth="1"/>
    <col min="8" max="9" width="9.42578125" bestFit="1" customWidth="1"/>
    <col min="10" max="10" width="9.28515625" bestFit="1" customWidth="1"/>
    <col min="11" max="11" width="4.28515625" customWidth="1"/>
    <col min="12" max="30" width="0" hidden="1" customWidth="1"/>
    <col min="31" max="16384" width="9.140625" hidden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.5" customHeight="1" x14ac:dyDescent="0.25">
      <c r="A2" s="1"/>
      <c r="B2" s="116" t="s">
        <v>28</v>
      </c>
      <c r="C2" s="2" t="s">
        <v>29</v>
      </c>
      <c r="D2" s="2" t="s">
        <v>30</v>
      </c>
      <c r="E2" s="117" t="s">
        <v>31</v>
      </c>
      <c r="F2" s="118"/>
      <c r="G2" s="119"/>
      <c r="H2" s="120" t="s">
        <v>36</v>
      </c>
      <c r="I2" s="121"/>
      <c r="J2" s="122"/>
      <c r="K2" s="1"/>
    </row>
    <row r="3" spans="1:11" x14ac:dyDescent="0.25">
      <c r="A3" s="1"/>
      <c r="B3" s="116"/>
      <c r="C3" s="2">
        <v>2024</v>
      </c>
      <c r="D3" s="2">
        <v>2025</v>
      </c>
      <c r="E3" s="2">
        <v>2026</v>
      </c>
      <c r="F3" s="2">
        <v>2027</v>
      </c>
      <c r="G3" s="2">
        <v>2028</v>
      </c>
      <c r="H3" s="2">
        <v>2026</v>
      </c>
      <c r="I3" s="2">
        <v>2027</v>
      </c>
      <c r="J3" s="2">
        <v>2028</v>
      </c>
      <c r="K3" s="1"/>
    </row>
    <row r="4" spans="1:11" ht="16.5" customHeight="1" x14ac:dyDescent="0.25">
      <c r="A4" s="1"/>
      <c r="B4" s="3" t="s">
        <v>0</v>
      </c>
      <c r="C4" s="12"/>
      <c r="D4" s="13"/>
      <c r="E4" s="12"/>
      <c r="F4" s="12"/>
      <c r="G4" s="12"/>
      <c r="H4" s="14"/>
      <c r="I4" s="12"/>
      <c r="J4" s="13"/>
      <c r="K4" s="1"/>
    </row>
    <row r="5" spans="1:11" ht="12.75" customHeight="1" x14ac:dyDescent="0.25">
      <c r="A5" s="1"/>
      <c r="B5" s="4" t="s">
        <v>1</v>
      </c>
      <c r="C5" s="15">
        <v>3.4788645797188433</v>
      </c>
      <c r="D5" s="16">
        <v>1.9755629807882258</v>
      </c>
      <c r="E5" s="15">
        <v>2.0380003642228584</v>
      </c>
      <c r="F5" s="15">
        <v>1.7139456440746104</v>
      </c>
      <c r="G5" s="16">
        <v>0.72422513019874124</v>
      </c>
      <c r="H5" s="15">
        <v>-0.38207656081713504</v>
      </c>
      <c r="I5" s="15">
        <v>-6.8677536614113466</v>
      </c>
      <c r="J5" s="16">
        <v>0.79156814560603639</v>
      </c>
      <c r="K5" s="1"/>
    </row>
    <row r="6" spans="1:11" ht="12.95" customHeight="1" x14ac:dyDescent="0.25">
      <c r="A6" s="1"/>
      <c r="B6" s="4" t="s">
        <v>2</v>
      </c>
      <c r="C6" s="15">
        <v>0.98692023435258402</v>
      </c>
      <c r="D6" s="16">
        <v>2.2192426979419144</v>
      </c>
      <c r="E6" s="15">
        <v>2.0153427876406615</v>
      </c>
      <c r="F6" s="15">
        <v>2.0150500624999346</v>
      </c>
      <c r="G6" s="16">
        <v>2.015050062499979</v>
      </c>
      <c r="H6" s="15">
        <v>3.5285051791111854E-2</v>
      </c>
      <c r="I6" s="15">
        <v>-7.4680709513611498</v>
      </c>
      <c r="J6" s="16">
        <v>-1.4758941887547783</v>
      </c>
      <c r="K6" s="1"/>
    </row>
    <row r="7" spans="1:11" ht="12.95" customHeight="1" x14ac:dyDescent="0.25">
      <c r="A7" s="1"/>
      <c r="B7" s="4" t="s">
        <v>3</v>
      </c>
      <c r="C7" s="15">
        <v>0.96074501478413676</v>
      </c>
      <c r="D7" s="16">
        <v>1.9127956783506539</v>
      </c>
      <c r="E7" s="15">
        <v>4.228147161097362</v>
      </c>
      <c r="F7" s="15">
        <v>3.7171025752218867</v>
      </c>
      <c r="G7" s="16">
        <v>2.5033822411069329</v>
      </c>
      <c r="H7" s="15">
        <v>4.2281471610973398</v>
      </c>
      <c r="I7" s="15">
        <v>3.7170126297733086</v>
      </c>
      <c r="J7" s="16">
        <v>2.5049372043108864</v>
      </c>
      <c r="K7" s="1"/>
    </row>
    <row r="8" spans="1:11" ht="12.95" customHeight="1" x14ac:dyDescent="0.25">
      <c r="A8" s="1"/>
      <c r="B8" s="4" t="s">
        <v>4</v>
      </c>
      <c r="C8" s="15">
        <v>-10.186851925185714</v>
      </c>
      <c r="D8" s="16">
        <v>-0.88742174354885517</v>
      </c>
      <c r="E8" s="15">
        <v>1.9387137305993729</v>
      </c>
      <c r="F8" s="15">
        <v>2.4216865296000201</v>
      </c>
      <c r="G8" s="16">
        <v>2.4216865295999979</v>
      </c>
      <c r="H8" s="15">
        <v>-7.6581670320193691</v>
      </c>
      <c r="I8" s="15">
        <v>-30.868241342650592</v>
      </c>
      <c r="J8" s="16">
        <v>-5.2202780030716545</v>
      </c>
      <c r="K8" s="1"/>
    </row>
    <row r="9" spans="1:11" ht="12.95" customHeight="1" x14ac:dyDescent="0.25">
      <c r="A9" s="1"/>
      <c r="B9" s="4" t="s">
        <v>5</v>
      </c>
      <c r="C9" s="15">
        <v>7.9731311023615081</v>
      </c>
      <c r="D9" s="16">
        <v>-8.7578267660428644</v>
      </c>
      <c r="E9" s="15">
        <v>2.8127616874960237</v>
      </c>
      <c r="F9" s="15">
        <v>2.084013262833162</v>
      </c>
      <c r="G9" s="16">
        <v>1.1676703364404517</v>
      </c>
      <c r="H9" s="15">
        <v>-2.2617286581423479</v>
      </c>
      <c r="I9" s="15">
        <v>-20.460303047388116</v>
      </c>
      <c r="J9" s="16">
        <v>-2.6312965476693484</v>
      </c>
      <c r="K9" s="1"/>
    </row>
    <row r="10" spans="1:11" ht="12.95" customHeight="1" x14ac:dyDescent="0.25">
      <c r="A10" s="1"/>
      <c r="B10" s="4" t="s">
        <v>6</v>
      </c>
      <c r="C10" s="15">
        <v>2.426143939326697</v>
      </c>
      <c r="D10" s="16">
        <v>12.319242233780713</v>
      </c>
      <c r="E10" s="15">
        <v>5.3778501449966543</v>
      </c>
      <c r="F10" s="15">
        <v>7.1050510552761237</v>
      </c>
      <c r="G10" s="16">
        <v>-3.074443279113126</v>
      </c>
      <c r="H10" s="15">
        <v>5.3778501449966543</v>
      </c>
      <c r="I10" s="15">
        <v>7.1050654722479178</v>
      </c>
      <c r="J10" s="16">
        <v>-3.0672476813202065</v>
      </c>
      <c r="K10" s="1"/>
    </row>
    <row r="11" spans="1:11" ht="12.95" customHeight="1" x14ac:dyDescent="0.25">
      <c r="A11" s="1"/>
      <c r="B11" s="4" t="s">
        <v>7</v>
      </c>
      <c r="C11" s="15">
        <v>-0.32185548688246879</v>
      </c>
      <c r="D11" s="16">
        <v>0.40801846223963323</v>
      </c>
      <c r="E11" s="15">
        <v>7.7880577581939725E-2</v>
      </c>
      <c r="F11" s="15">
        <v>-3.3669980865861183E-2</v>
      </c>
      <c r="G11" s="16">
        <v>-2.6949337797373568E-3</v>
      </c>
      <c r="H11" s="15">
        <v>0.29063086196567239</v>
      </c>
      <c r="I11" s="15">
        <v>-3.2049588354700411</v>
      </c>
      <c r="J11" s="16">
        <v>2.6119391472655376</v>
      </c>
      <c r="K11" s="1"/>
    </row>
    <row r="12" spans="1:11" ht="12.95" customHeight="1" x14ac:dyDescent="0.25">
      <c r="A12" s="1"/>
      <c r="B12" s="4" t="s">
        <v>8</v>
      </c>
      <c r="C12" s="15">
        <v>7.1076339592808457</v>
      </c>
      <c r="D12" s="16">
        <v>1.400661832371175</v>
      </c>
      <c r="E12" s="15">
        <v>4.0559333311514179</v>
      </c>
      <c r="F12" s="15">
        <v>2.2345877761914545</v>
      </c>
      <c r="G12" s="16">
        <v>2.423851396501675</v>
      </c>
      <c r="H12" s="15">
        <v>1.0652346975481342</v>
      </c>
      <c r="I12" s="15">
        <v>-7.3924907236935127</v>
      </c>
      <c r="J12" s="16">
        <v>-0.32987964152805249</v>
      </c>
      <c r="K12" s="1"/>
    </row>
    <row r="13" spans="1:11" ht="12.95" customHeight="1" x14ac:dyDescent="0.25">
      <c r="A13" s="1"/>
      <c r="B13" s="4" t="s">
        <v>9</v>
      </c>
      <c r="C13" s="15">
        <v>10.663375047072821</v>
      </c>
      <c r="D13" s="16">
        <v>3.1464976367577391</v>
      </c>
      <c r="E13" s="15">
        <v>3.2016718071792516</v>
      </c>
      <c r="F13" s="15">
        <v>2.7798748618076408</v>
      </c>
      <c r="G13" s="16">
        <v>3.5288640388254189</v>
      </c>
      <c r="H13" s="15">
        <v>-6.4659057654736785E-3</v>
      </c>
      <c r="I13" s="15">
        <v>-8.0865378898624449</v>
      </c>
      <c r="J13" s="16">
        <v>0.42320687275241298</v>
      </c>
      <c r="K13" s="1"/>
    </row>
    <row r="14" spans="1:11" ht="12.95" customHeight="1" x14ac:dyDescent="0.25">
      <c r="A14" s="1"/>
      <c r="B14" s="4" t="s">
        <v>10</v>
      </c>
      <c r="C14" s="15">
        <v>4.145631759174484</v>
      </c>
      <c r="D14" s="16">
        <v>-0.28278524720025677</v>
      </c>
      <c r="E14" s="15">
        <v>5.7802320880293578</v>
      </c>
      <c r="F14" s="15">
        <v>3.7997393925796707</v>
      </c>
      <c r="G14" s="16">
        <v>4.485681466098379</v>
      </c>
      <c r="H14" s="15">
        <v>3.3213264180155466</v>
      </c>
      <c r="I14" s="15">
        <v>-13.00678830462113</v>
      </c>
      <c r="J14" s="16">
        <v>2.1524294344243522</v>
      </c>
      <c r="K14" s="1"/>
    </row>
    <row r="15" spans="1:11" ht="12.95" customHeight="1" x14ac:dyDescent="0.25">
      <c r="A15" s="1"/>
      <c r="B15" s="4"/>
      <c r="C15" s="15"/>
      <c r="D15" s="16"/>
      <c r="E15" s="15"/>
      <c r="F15" s="15"/>
      <c r="G15" s="16"/>
      <c r="H15" s="15"/>
      <c r="I15" s="15"/>
      <c r="J15" s="16"/>
      <c r="K15" s="1"/>
    </row>
    <row r="16" spans="1:11" ht="12.95" customHeight="1" x14ac:dyDescent="0.25">
      <c r="A16" s="1"/>
      <c r="B16" s="4" t="s">
        <v>11</v>
      </c>
      <c r="C16" s="15">
        <v>2.4410980573242869</v>
      </c>
      <c r="D16" s="16">
        <v>2.6901883103243263</v>
      </c>
      <c r="E16" s="15">
        <v>1.8727436124384322</v>
      </c>
      <c r="F16" s="15">
        <v>2.876125872471369</v>
      </c>
      <c r="G16" s="16">
        <v>3.0339190664062876</v>
      </c>
      <c r="H16" s="15">
        <v>-3.2938509847761366</v>
      </c>
      <c r="I16" s="15">
        <v>-10.343517524046863</v>
      </c>
      <c r="J16" s="16">
        <v>2.356368952951482</v>
      </c>
      <c r="K16" s="1"/>
    </row>
    <row r="17" spans="1:11" ht="12.95" customHeight="1" x14ac:dyDescent="0.25">
      <c r="A17" s="1"/>
      <c r="B17" s="4"/>
      <c r="C17" s="15"/>
      <c r="D17" s="16"/>
      <c r="E17" s="15"/>
      <c r="F17" s="15"/>
      <c r="G17" s="16"/>
      <c r="H17" s="15"/>
      <c r="I17" s="15"/>
      <c r="J17" s="16"/>
      <c r="K17" s="1"/>
    </row>
    <row r="18" spans="1:11" ht="12.95" customHeight="1" x14ac:dyDescent="0.25">
      <c r="A18" s="1"/>
      <c r="B18" s="3" t="s">
        <v>12</v>
      </c>
      <c r="C18" s="15"/>
      <c r="D18" s="16"/>
      <c r="E18" s="15"/>
      <c r="F18" s="15"/>
      <c r="G18" s="16"/>
      <c r="H18" s="15"/>
      <c r="I18" s="15"/>
      <c r="J18" s="16"/>
      <c r="K18" s="1"/>
    </row>
    <row r="19" spans="1:11" ht="12.95" customHeight="1" x14ac:dyDescent="0.25">
      <c r="A19" s="1"/>
      <c r="B19" s="4" t="s">
        <v>13</v>
      </c>
      <c r="C19" s="15">
        <v>1.2689370316647519</v>
      </c>
      <c r="D19" s="16">
        <v>1.890696341534559</v>
      </c>
      <c r="E19" s="15">
        <v>1.0765416604334055</v>
      </c>
      <c r="F19" s="15">
        <v>1.8360177933800514</v>
      </c>
      <c r="G19" s="16">
        <v>2.4699492737907391</v>
      </c>
      <c r="H19" s="15">
        <v>1.0638052602226278</v>
      </c>
      <c r="I19" s="15">
        <v>1.1704095602135256</v>
      </c>
      <c r="J19" s="16">
        <v>0.4125083085256831</v>
      </c>
      <c r="K19" s="1"/>
    </row>
    <row r="20" spans="1:11" ht="12.95" customHeight="1" x14ac:dyDescent="0.25">
      <c r="A20" s="1"/>
      <c r="B20" s="4" t="s">
        <v>37</v>
      </c>
      <c r="C20" s="15">
        <v>5.4533449538891388</v>
      </c>
      <c r="D20" s="16">
        <v>3.7078457640135731</v>
      </c>
      <c r="E20" s="15">
        <v>3.4061135243720786</v>
      </c>
      <c r="F20" s="15">
        <v>3.2690770206976083</v>
      </c>
      <c r="G20" s="16">
        <v>3.2435540819128583</v>
      </c>
      <c r="H20" s="15">
        <v>3.3062160674139696</v>
      </c>
      <c r="I20" s="15">
        <v>0.51104595950672849</v>
      </c>
      <c r="J20" s="16">
        <v>-2.7939176430391122</v>
      </c>
      <c r="K20" s="1"/>
    </row>
    <row r="21" spans="1:11" ht="12.95" customHeight="1" x14ac:dyDescent="0.25">
      <c r="A21" s="1"/>
      <c r="B21" s="4" t="s">
        <v>14</v>
      </c>
      <c r="C21" s="15">
        <v>2.9915362711409488</v>
      </c>
      <c r="D21" s="16">
        <v>4.3797062694794553</v>
      </c>
      <c r="E21" s="15">
        <v>5.4016125392994496</v>
      </c>
      <c r="F21" s="15">
        <v>4.7002435287029964</v>
      </c>
      <c r="G21" s="16">
        <v>3.7907042812420633</v>
      </c>
      <c r="H21" s="15">
        <v>3.7945385931709374</v>
      </c>
      <c r="I21" s="15">
        <v>-4.4272077432844341</v>
      </c>
      <c r="J21" s="16">
        <v>4.7918975594774205</v>
      </c>
      <c r="K21" s="1"/>
    </row>
    <row r="22" spans="1:11" ht="4.5" customHeight="1" x14ac:dyDescent="0.25">
      <c r="A22" s="1"/>
      <c r="B22" s="4"/>
      <c r="C22" s="15"/>
      <c r="D22" s="16"/>
      <c r="E22" s="15"/>
      <c r="F22" s="15"/>
      <c r="G22" s="16"/>
      <c r="H22" s="15"/>
      <c r="I22" s="15"/>
      <c r="J22" s="16"/>
      <c r="K22" s="1"/>
    </row>
    <row r="23" spans="1:11" ht="12.95" customHeight="1" x14ac:dyDescent="0.25">
      <c r="A23" s="1"/>
      <c r="B23" s="4" t="s">
        <v>99</v>
      </c>
      <c r="C23" s="15">
        <v>3.6085790794745165</v>
      </c>
      <c r="D23" s="16">
        <v>5.4487599838494827</v>
      </c>
      <c r="E23" s="15">
        <v>3.5682978625716233</v>
      </c>
      <c r="F23" s="15">
        <v>3.2795790068671948</v>
      </c>
      <c r="G23" s="16">
        <v>2.7452862542214795</v>
      </c>
      <c r="H23" s="15">
        <v>-3.4673132753578195</v>
      </c>
      <c r="I23" s="15">
        <v>-20.469504167162178</v>
      </c>
      <c r="J23" s="16">
        <v>-4.2647966977177649</v>
      </c>
      <c r="K23" s="1"/>
    </row>
    <row r="24" spans="1:11" ht="15" customHeight="1" x14ac:dyDescent="0.25">
      <c r="A24" s="1"/>
      <c r="B24" s="19" t="s">
        <v>103</v>
      </c>
      <c r="C24" s="15"/>
      <c r="D24" s="16"/>
      <c r="E24" s="108">
        <v>3.279579006867217</v>
      </c>
      <c r="F24" s="108">
        <v>3.2795790068671948</v>
      </c>
      <c r="G24" s="109">
        <v>2.4290171054973886</v>
      </c>
      <c r="H24" s="108">
        <v>-15.129554926089551</v>
      </c>
      <c r="I24" s="108">
        <v>-13.653637695147792</v>
      </c>
      <c r="J24" s="109">
        <v>-0.55401005295444561</v>
      </c>
      <c r="K24" s="1"/>
    </row>
    <row r="25" spans="1:11" ht="16.5" customHeight="1" x14ac:dyDescent="0.25">
      <c r="A25" s="1"/>
      <c r="B25" s="4" t="s">
        <v>100</v>
      </c>
      <c r="C25" s="15"/>
      <c r="D25" s="16"/>
      <c r="E25" s="15"/>
      <c r="F25" s="15"/>
      <c r="G25" s="15"/>
      <c r="H25" s="50">
        <v>-3.9703969264465644</v>
      </c>
      <c r="I25" s="15">
        <v>-23.439490457578785</v>
      </c>
      <c r="J25" s="16">
        <v>-4.8835897871935519</v>
      </c>
      <c r="K25" s="1"/>
    </row>
    <row r="26" spans="1:11" ht="15" customHeight="1" x14ac:dyDescent="0.25">
      <c r="A26" s="1"/>
      <c r="B26" s="105" t="s">
        <v>104</v>
      </c>
      <c r="C26" s="15"/>
      <c r="D26" s="16"/>
      <c r="E26" s="15"/>
      <c r="F26" s="15"/>
      <c r="G26" s="15"/>
      <c r="H26" s="107">
        <v>-17.324750781525875</v>
      </c>
      <c r="I26" s="108">
        <v>-15.634687965723359</v>
      </c>
      <c r="J26" s="109">
        <v>-0.63439315596420431</v>
      </c>
      <c r="K26" s="1"/>
    </row>
    <row r="27" spans="1:11" ht="15" customHeight="1" x14ac:dyDescent="0.25">
      <c r="A27" s="1"/>
      <c r="B27" s="19"/>
      <c r="C27" s="15"/>
      <c r="D27" s="16"/>
      <c r="E27" s="15"/>
      <c r="F27" s="15"/>
      <c r="G27" s="16"/>
      <c r="H27" s="114"/>
      <c r="I27" s="114"/>
      <c r="J27" s="115"/>
      <c r="K27" s="1"/>
    </row>
    <row r="28" spans="1:11" ht="12.95" customHeight="1" x14ac:dyDescent="0.25">
      <c r="A28" s="1"/>
      <c r="B28" s="4" t="s">
        <v>15</v>
      </c>
      <c r="C28" s="15">
        <v>4.1110847276340623</v>
      </c>
      <c r="D28" s="16">
        <v>0.30938749241320451</v>
      </c>
      <c r="E28" s="15">
        <v>0.85937412927605816</v>
      </c>
      <c r="F28" s="15">
        <v>1.0344910018506903</v>
      </c>
      <c r="G28" s="16">
        <v>-0.10807483854106126</v>
      </c>
      <c r="H28" s="15">
        <v>-1.2364803982166328</v>
      </c>
      <c r="I28" s="15">
        <v>1.9475312901652497</v>
      </c>
      <c r="J28" s="16">
        <v>1.3155132961010674</v>
      </c>
      <c r="K28" s="1"/>
    </row>
    <row r="29" spans="1:11" ht="12.95" customHeight="1" x14ac:dyDescent="0.25">
      <c r="A29" s="1"/>
      <c r="B29" s="4"/>
      <c r="C29" s="15"/>
      <c r="D29" s="16"/>
      <c r="E29" s="15"/>
      <c r="F29" s="15"/>
      <c r="G29" s="16"/>
      <c r="H29" s="15"/>
      <c r="I29" s="15"/>
      <c r="J29" s="16"/>
      <c r="K29" s="1"/>
    </row>
    <row r="30" spans="1:11" ht="12.95" customHeight="1" x14ac:dyDescent="0.25">
      <c r="A30" s="1"/>
      <c r="B30" s="3" t="s">
        <v>16</v>
      </c>
      <c r="C30" s="15"/>
      <c r="D30" s="16"/>
      <c r="E30" s="15"/>
      <c r="F30" s="15"/>
      <c r="G30" s="16"/>
      <c r="H30" s="15"/>
      <c r="I30" s="15"/>
      <c r="J30" s="16"/>
      <c r="K30" s="1"/>
    </row>
    <row r="31" spans="1:11" ht="12.95" customHeight="1" x14ac:dyDescent="0.25">
      <c r="A31" s="1"/>
      <c r="B31" s="4" t="s">
        <v>17</v>
      </c>
      <c r="C31" s="15">
        <v>3.1751831601968288</v>
      </c>
      <c r="D31" s="16">
        <v>2.6674289141406256</v>
      </c>
      <c r="E31" s="15">
        <v>2.6465713925451064</v>
      </c>
      <c r="F31" s="15">
        <v>2.821795056302089</v>
      </c>
      <c r="G31" s="16">
        <v>2.9674429630434225</v>
      </c>
      <c r="H31" s="15">
        <v>2.4615920102979367</v>
      </c>
      <c r="I31" s="15">
        <v>2.1233093551735518</v>
      </c>
      <c r="J31" s="16">
        <v>2.1233093551735518</v>
      </c>
      <c r="K31" s="1"/>
    </row>
    <row r="32" spans="1:11" ht="17.25" customHeight="1" x14ac:dyDescent="0.25">
      <c r="A32" s="1"/>
      <c r="B32" s="19" t="s">
        <v>105</v>
      </c>
      <c r="C32" s="15"/>
      <c r="D32" s="112">
        <v>2.5304344550602336</v>
      </c>
      <c r="E32" s="108">
        <v>2.7161800652452892</v>
      </c>
      <c r="F32" s="108">
        <v>2.8826650192903114</v>
      </c>
      <c r="G32" s="109">
        <v>3.0138528011025891</v>
      </c>
      <c r="H32" s="108">
        <v>2.2233093551735519</v>
      </c>
      <c r="I32" s="108">
        <v>2.1233093551735518</v>
      </c>
      <c r="J32" s="109">
        <v>2.1233093551735518</v>
      </c>
      <c r="K32" s="1"/>
    </row>
    <row r="33" spans="1:16" ht="16.5" customHeight="1" x14ac:dyDescent="0.25">
      <c r="A33" s="1"/>
      <c r="B33" s="4" t="s">
        <v>18</v>
      </c>
      <c r="C33" s="15">
        <v>4.2978831043956056</v>
      </c>
      <c r="D33" s="16">
        <v>4.0852317615483109</v>
      </c>
      <c r="E33" s="15">
        <v>4.1998743674711134</v>
      </c>
      <c r="F33" s="15">
        <v>4.3818158311062598</v>
      </c>
      <c r="G33" s="16">
        <v>4.536658463028485</v>
      </c>
      <c r="H33" s="15">
        <v>4.0137634190004974</v>
      </c>
      <c r="I33" s="15">
        <v>3.6758847232604532</v>
      </c>
      <c r="J33" s="16">
        <v>3.6758847232604532</v>
      </c>
      <c r="K33" s="1"/>
    </row>
    <row r="34" spans="1:16" ht="14.25" customHeight="1" x14ac:dyDescent="0.25">
      <c r="A34" s="1"/>
      <c r="B34" s="4" t="s">
        <v>19</v>
      </c>
      <c r="C34" s="15">
        <v>2.9411212499999997</v>
      </c>
      <c r="D34" s="16">
        <v>1.8615103859026143</v>
      </c>
      <c r="E34" s="15">
        <v>1.7386703755351975</v>
      </c>
      <c r="F34" s="15">
        <v>1.9071762394140162</v>
      </c>
      <c r="G34" s="16">
        <v>2.0436294209744581</v>
      </c>
      <c r="H34" s="15">
        <v>1.5548225595114733</v>
      </c>
      <c r="I34" s="15">
        <v>1.2161359450027491</v>
      </c>
      <c r="J34" s="16">
        <v>1.2161359450027491</v>
      </c>
      <c r="K34" s="1"/>
    </row>
    <row r="35" spans="1:16" ht="18" customHeight="1" x14ac:dyDescent="0.25">
      <c r="A35" s="1"/>
      <c r="B35" s="4" t="s">
        <v>117</v>
      </c>
      <c r="C35" s="15">
        <v>3.4452414324319482</v>
      </c>
      <c r="D35" s="16">
        <v>2.0958948554901791</v>
      </c>
      <c r="E35" s="15">
        <v>1.8219811869415909</v>
      </c>
      <c r="F35" s="15">
        <v>2.0583886226103036</v>
      </c>
      <c r="G35" s="16">
        <v>2.2072536973792896</v>
      </c>
      <c r="H35" s="15">
        <v>1.6437429064442788</v>
      </c>
      <c r="I35" s="15">
        <v>1.2940977606199393</v>
      </c>
      <c r="J35" s="16">
        <v>1.2940977606199393</v>
      </c>
      <c r="K35" s="1"/>
    </row>
    <row r="36" spans="1:16" ht="18" customHeight="1" x14ac:dyDescent="0.25">
      <c r="A36" s="1"/>
      <c r="B36" s="111" t="s">
        <v>118</v>
      </c>
      <c r="C36" s="110"/>
      <c r="D36" s="109">
        <v>1.8261787324176468</v>
      </c>
      <c r="E36" s="108">
        <v>1.8785390846856784</v>
      </c>
      <c r="F36" s="108">
        <v>2.1619066991253701</v>
      </c>
      <c r="G36" s="109">
        <v>2.2276849535426058</v>
      </c>
      <c r="H36" s="108">
        <v>1.3940977606199392</v>
      </c>
      <c r="I36" s="108">
        <v>1.2940977606199393</v>
      </c>
      <c r="J36" s="109">
        <v>1.2940977606199393</v>
      </c>
      <c r="K36" s="1"/>
    </row>
    <row r="37" spans="1:16" ht="12.95" customHeight="1" x14ac:dyDescent="0.25">
      <c r="A37" s="1"/>
      <c r="B37" s="4"/>
      <c r="C37" s="15"/>
      <c r="D37" s="16"/>
      <c r="E37" s="15"/>
      <c r="F37" s="15"/>
      <c r="G37" s="16"/>
      <c r="H37" s="15"/>
      <c r="I37" s="15"/>
      <c r="J37" s="16"/>
      <c r="K37" s="1"/>
    </row>
    <row r="38" spans="1:16" ht="12.95" customHeight="1" x14ac:dyDescent="0.25">
      <c r="A38" s="1"/>
      <c r="B38" s="4" t="s">
        <v>20</v>
      </c>
      <c r="C38" s="17">
        <v>76.367198978033059</v>
      </c>
      <c r="D38" s="18">
        <v>76.945805136705587</v>
      </c>
      <c r="E38" s="17">
        <v>78.876546328027743</v>
      </c>
      <c r="F38" s="17">
        <v>78.84031050041699</v>
      </c>
      <c r="G38" s="18">
        <v>79.073761921731545</v>
      </c>
      <c r="H38" s="17">
        <v>90.723339692039133</v>
      </c>
      <c r="I38" s="17">
        <v>242.28601661196993</v>
      </c>
      <c r="J38" s="18">
        <v>297.1371105848383</v>
      </c>
      <c r="K38" s="1"/>
    </row>
    <row r="39" spans="1:16" ht="12.95" customHeight="1" x14ac:dyDescent="0.25">
      <c r="A39" s="1"/>
      <c r="B39" s="4" t="s">
        <v>21</v>
      </c>
      <c r="C39" s="17">
        <v>3217.6447472485029</v>
      </c>
      <c r="D39" s="18">
        <v>3257.2501595334197</v>
      </c>
      <c r="E39" s="17">
        <v>3278.3870350484231</v>
      </c>
      <c r="F39" s="17">
        <v>3292.421356008279</v>
      </c>
      <c r="G39" s="18">
        <v>3307.2095180595506</v>
      </c>
      <c r="H39" s="17">
        <v>3256.4172646411125</v>
      </c>
      <c r="I39" s="17">
        <v>3015.916295936423</v>
      </c>
      <c r="J39" s="18">
        <v>3012.843539811689</v>
      </c>
      <c r="K39" s="1"/>
    </row>
    <row r="40" spans="1:16" ht="12.95" customHeight="1" x14ac:dyDescent="0.25">
      <c r="A40" s="1"/>
      <c r="B40" s="4" t="s">
        <v>22</v>
      </c>
      <c r="C40" s="17">
        <v>2165.605247248503</v>
      </c>
      <c r="D40" s="18">
        <v>2198.5548583691702</v>
      </c>
      <c r="E40" s="17">
        <v>2217.6979999999999</v>
      </c>
      <c r="F40" s="17">
        <v>2229.1979999999994</v>
      </c>
      <c r="G40" s="18">
        <v>2237.9979999999987</v>
      </c>
      <c r="H40" s="17">
        <v>2195.7282295926893</v>
      </c>
      <c r="I40" s="17">
        <v>1952.6929399281435</v>
      </c>
      <c r="J40" s="18">
        <v>1943.632021752137</v>
      </c>
      <c r="K40" s="1"/>
    </row>
    <row r="41" spans="1:16" ht="12.95" customHeight="1" x14ac:dyDescent="0.25">
      <c r="A41" s="1"/>
      <c r="B41" s="4" t="s">
        <v>23</v>
      </c>
      <c r="C41" s="17">
        <v>877.82100000000003</v>
      </c>
      <c r="D41" s="18">
        <v>882.82099999999969</v>
      </c>
      <c r="E41" s="17">
        <v>885.8209999999998</v>
      </c>
      <c r="F41" s="17">
        <v>889.05374459113727</v>
      </c>
      <c r="G41" s="18">
        <v>895.73754076691387</v>
      </c>
      <c r="H41" s="17">
        <v>885.8209999999998</v>
      </c>
      <c r="I41" s="17">
        <v>889.05374459113727</v>
      </c>
      <c r="J41" s="18">
        <v>895.73754076691387</v>
      </c>
      <c r="K41" s="1"/>
    </row>
    <row r="42" spans="1:16" ht="12.95" customHeight="1" x14ac:dyDescent="0.25">
      <c r="A42" s="1"/>
      <c r="B42" s="4" t="s">
        <v>24</v>
      </c>
      <c r="C42" s="17">
        <v>3294.0119462265361</v>
      </c>
      <c r="D42" s="18">
        <v>3334.1959646701252</v>
      </c>
      <c r="E42" s="17">
        <v>3357.2635813764509</v>
      </c>
      <c r="F42" s="17">
        <v>3371.2616665086962</v>
      </c>
      <c r="G42" s="18">
        <v>3386.2832799812822</v>
      </c>
      <c r="H42" s="17">
        <v>3347.1406043331517</v>
      </c>
      <c r="I42" s="17">
        <v>3258.2023125483929</v>
      </c>
      <c r="J42" s="18">
        <v>3309.9806503965274</v>
      </c>
      <c r="K42" s="1"/>
    </row>
    <row r="43" spans="1:16" ht="7.5" customHeight="1" x14ac:dyDescent="0.25">
      <c r="A43" s="1"/>
      <c r="B43" s="4"/>
      <c r="C43" s="17"/>
      <c r="D43" s="18"/>
      <c r="E43" s="17"/>
      <c r="F43" s="17"/>
      <c r="G43" s="18"/>
      <c r="H43" s="17"/>
      <c r="I43" s="17"/>
      <c r="J43" s="18"/>
      <c r="K43" s="1"/>
    </row>
    <row r="44" spans="1:16" ht="12.95" customHeight="1" x14ac:dyDescent="0.25">
      <c r="A44" s="1"/>
      <c r="B44" s="4" t="s">
        <v>25</v>
      </c>
      <c r="C44" s="17">
        <v>86.850507992172282</v>
      </c>
      <c r="D44" s="18">
        <v>87.860524128629635</v>
      </c>
      <c r="E44" s="17">
        <v>90.123167050469192</v>
      </c>
      <c r="F44" s="17">
        <v>90.081764533535434</v>
      </c>
      <c r="G44" s="18">
        <v>90.348502650514476</v>
      </c>
      <c r="H44" s="17">
        <v>103.65913670255092</v>
      </c>
      <c r="I44" s="17">
        <v>276.83239398318585</v>
      </c>
      <c r="J44" s="18">
        <v>339.50443700668274</v>
      </c>
      <c r="K44" s="1"/>
    </row>
    <row r="45" spans="1:16" ht="12.95" customHeight="1" x14ac:dyDescent="0.25">
      <c r="A45" s="1"/>
      <c r="B45" s="4"/>
      <c r="C45" s="15"/>
      <c r="D45" s="16"/>
      <c r="E45" s="15"/>
      <c r="F45" s="15"/>
      <c r="G45" s="16"/>
      <c r="H45" s="15"/>
      <c r="I45" s="15"/>
      <c r="J45" s="16"/>
      <c r="K45" s="1"/>
    </row>
    <row r="46" spans="1:16" ht="12.95" customHeight="1" x14ac:dyDescent="0.25">
      <c r="A46" s="1"/>
      <c r="B46" s="4" t="s">
        <v>26</v>
      </c>
      <c r="C46" s="15">
        <v>2.3183643600781627</v>
      </c>
      <c r="D46" s="16">
        <v>2.3077769258927874</v>
      </c>
      <c r="E46" s="15">
        <v>2.3494296594874147</v>
      </c>
      <c r="F46" s="15">
        <v>2.3385995600295426</v>
      </c>
      <c r="G46" s="16">
        <v>2.3351195214290703</v>
      </c>
      <c r="H46" s="15">
        <v>2.7104729205158047</v>
      </c>
      <c r="I46" s="15">
        <v>7.436186994246734</v>
      </c>
      <c r="J46" s="16">
        <v>8.9770044592025648</v>
      </c>
      <c r="K46" s="5"/>
      <c r="L46" s="6"/>
      <c r="M46" s="6"/>
      <c r="N46" s="6"/>
      <c r="O46" s="6"/>
      <c r="P46" s="6"/>
    </row>
    <row r="47" spans="1:16" ht="16.5" customHeight="1" x14ac:dyDescent="0.25">
      <c r="A47" s="1"/>
      <c r="B47" s="20" t="s">
        <v>27</v>
      </c>
      <c r="C47" s="106">
        <v>2.6282533725667805</v>
      </c>
      <c r="D47" s="22">
        <v>2.6265356347624529</v>
      </c>
      <c r="E47" s="21">
        <v>2.6754607124037846</v>
      </c>
      <c r="F47" s="21">
        <v>2.6631687044565386</v>
      </c>
      <c r="G47" s="22">
        <v>2.6592188301064623</v>
      </c>
      <c r="H47" s="21">
        <v>3.0850232054574294</v>
      </c>
      <c r="I47" s="21">
        <v>8.4073344203485085</v>
      </c>
      <c r="J47" s="22">
        <v>10.127362653112694</v>
      </c>
      <c r="K47" s="5"/>
      <c r="L47" s="6"/>
      <c r="M47" s="6"/>
      <c r="N47" s="6"/>
      <c r="O47" s="6"/>
      <c r="P47" s="6"/>
    </row>
    <row r="48" spans="1:16" ht="4.9000000000000004" customHeight="1" x14ac:dyDescent="0.25">
      <c r="A48" s="1"/>
      <c r="B48" s="7"/>
      <c r="C48" s="7"/>
      <c r="D48" s="7"/>
      <c r="E48" s="7"/>
      <c r="F48" s="7"/>
      <c r="G48" s="7"/>
      <c r="H48" s="7"/>
      <c r="I48" s="7"/>
      <c r="J48" s="7"/>
      <c r="K48" s="1"/>
    </row>
    <row r="49" spans="1:11" ht="12" customHeight="1" x14ac:dyDescent="0.25">
      <c r="A49" s="1"/>
      <c r="B49" s="8" t="s">
        <v>32</v>
      </c>
      <c r="C49" s="7"/>
      <c r="D49" s="7"/>
      <c r="E49" s="7"/>
      <c r="F49" s="7"/>
      <c r="G49" s="7"/>
      <c r="H49" s="7"/>
      <c r="I49" s="7"/>
      <c r="J49" s="7"/>
      <c r="K49" s="1"/>
    </row>
    <row r="50" spans="1:11" ht="12" customHeight="1" x14ac:dyDescent="0.25">
      <c r="A50" s="1"/>
      <c r="B50" s="8" t="s">
        <v>33</v>
      </c>
      <c r="C50" s="7"/>
      <c r="D50" s="7"/>
      <c r="E50" s="7"/>
      <c r="F50" s="7"/>
      <c r="G50" s="7"/>
      <c r="H50" s="7"/>
      <c r="I50" s="7"/>
      <c r="J50" s="7"/>
      <c r="K50" s="1"/>
    </row>
    <row r="51" spans="1:11" ht="12" customHeight="1" x14ac:dyDescent="0.25">
      <c r="A51" s="1"/>
      <c r="B51" s="8" t="s">
        <v>34</v>
      </c>
      <c r="C51" s="7"/>
      <c r="D51" s="7"/>
      <c r="E51" s="7"/>
      <c r="F51" s="7"/>
      <c r="G51" s="7"/>
      <c r="H51" s="7"/>
      <c r="I51" s="7"/>
      <c r="J51" s="7"/>
      <c r="K51" s="1"/>
    </row>
    <row r="52" spans="1:11" ht="12" customHeight="1" x14ac:dyDescent="0.25">
      <c r="A52" s="1"/>
      <c r="B52" s="8" t="s">
        <v>120</v>
      </c>
      <c r="C52" s="7"/>
      <c r="D52" s="7"/>
      <c r="E52" s="7"/>
      <c r="F52" s="7"/>
      <c r="G52" s="7"/>
      <c r="H52" s="7"/>
      <c r="I52" s="7"/>
      <c r="J52" s="7"/>
      <c r="K52" s="1"/>
    </row>
    <row r="53" spans="1:11" ht="12" customHeight="1" x14ac:dyDescent="0.25">
      <c r="A53" s="1"/>
      <c r="B53" s="23" t="s">
        <v>108</v>
      </c>
      <c r="C53" s="7"/>
      <c r="D53" s="7"/>
      <c r="E53" s="7"/>
      <c r="F53" s="7"/>
      <c r="G53" s="7"/>
      <c r="H53" s="7"/>
      <c r="I53" s="7"/>
      <c r="J53" s="7"/>
      <c r="K53" s="1"/>
    </row>
    <row r="54" spans="1:11" ht="15" customHeight="1" x14ac:dyDescent="0.25">
      <c r="A54" s="1"/>
      <c r="B54" s="8" t="s">
        <v>35</v>
      </c>
      <c r="C54" s="7"/>
      <c r="D54" s="7"/>
      <c r="E54" s="7"/>
      <c r="F54" s="7"/>
      <c r="G54" s="7"/>
      <c r="H54" s="7"/>
      <c r="I54" s="7"/>
      <c r="J54" s="7"/>
      <c r="K54" s="1"/>
    </row>
    <row r="55" spans="1:11" x14ac:dyDescent="0.25">
      <c r="A55" s="1"/>
      <c r="B55" s="23" t="s">
        <v>109</v>
      </c>
      <c r="C55" s="9"/>
      <c r="D55" s="9"/>
      <c r="E55" s="9"/>
      <c r="F55" s="9"/>
      <c r="G55" s="9"/>
      <c r="H55" s="9"/>
      <c r="I55" s="10"/>
      <c r="J55" s="10"/>
      <c r="K55" s="1"/>
    </row>
    <row r="56" spans="1:11" x14ac:dyDescent="0.25">
      <c r="A56" s="1"/>
      <c r="B56" s="24" t="s">
        <v>121</v>
      </c>
      <c r="C56" s="9"/>
      <c r="D56" s="9"/>
      <c r="E56" s="9"/>
      <c r="F56" s="9"/>
      <c r="G56" s="9"/>
      <c r="H56" s="9"/>
      <c r="I56" s="10"/>
      <c r="J56" s="10"/>
      <c r="K56" s="1"/>
    </row>
    <row r="57" spans="1:11" x14ac:dyDescent="0.25">
      <c r="A57" s="1"/>
      <c r="B57" s="24" t="s">
        <v>119</v>
      </c>
      <c r="C57" s="9"/>
      <c r="D57" s="9"/>
      <c r="E57" s="9"/>
      <c r="F57" s="9"/>
      <c r="G57" s="9"/>
      <c r="H57" s="9"/>
      <c r="I57" s="10"/>
      <c r="J57" s="10"/>
      <c r="K57" s="1"/>
    </row>
    <row r="58" spans="1:11" hidden="1" x14ac:dyDescent="0.25">
      <c r="A58" s="1"/>
      <c r="B58" s="8"/>
      <c r="C58" s="9"/>
      <c r="D58" s="9"/>
      <c r="E58" s="9"/>
      <c r="F58" s="9"/>
      <c r="G58" s="9"/>
      <c r="H58" s="9"/>
      <c r="I58" s="10"/>
      <c r="J58" s="10"/>
      <c r="K58" s="1"/>
    </row>
    <row r="59" spans="1:11" ht="15" hidden="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" hidden="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idden="1" x14ac:dyDescent="0.25">
      <c r="C61" s="11"/>
      <c r="D61" s="11"/>
      <c r="E61" s="11"/>
      <c r="F61" s="11"/>
      <c r="G61" s="11"/>
      <c r="H61" s="11"/>
      <c r="I61" s="11"/>
      <c r="J61" s="11"/>
    </row>
  </sheetData>
  <mergeCells count="3">
    <mergeCell ref="B2:B3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8"/>
  <sheetViews>
    <sheetView workbookViewId="0">
      <selection activeCell="D15" sqref="D15"/>
    </sheetView>
  </sheetViews>
  <sheetFormatPr defaultColWidth="0" defaultRowHeight="15" customHeight="1" zeroHeight="1" x14ac:dyDescent="0.25"/>
  <cols>
    <col min="1" max="1" width="2.85546875" customWidth="1"/>
    <col min="2" max="2" width="40.7109375" customWidth="1"/>
    <col min="3" max="3" width="10.7109375" customWidth="1"/>
    <col min="4" max="8" width="9.85546875" customWidth="1"/>
    <col min="9" max="9" width="2.85546875" customWidth="1"/>
    <col min="10" max="28" width="0" hidden="1" customWidth="1"/>
    <col min="29" max="16384" width="9.140625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5.5" customHeight="1" x14ac:dyDescent="0.25">
      <c r="A2" s="1"/>
      <c r="B2" s="116" t="s">
        <v>28</v>
      </c>
      <c r="C2" s="126" t="s">
        <v>30</v>
      </c>
      <c r="D2" s="126"/>
      <c r="E2" s="127" t="s">
        <v>36</v>
      </c>
      <c r="F2" s="127"/>
      <c r="G2" s="127"/>
      <c r="H2" s="127"/>
      <c r="I2" s="1"/>
    </row>
    <row r="3" spans="1:9" x14ac:dyDescent="0.25">
      <c r="A3" s="1"/>
      <c r="B3" s="116"/>
      <c r="C3" s="2">
        <v>2025</v>
      </c>
      <c r="D3" s="2" t="s">
        <v>107</v>
      </c>
      <c r="E3" s="2" t="s">
        <v>110</v>
      </c>
      <c r="F3" s="2" t="s">
        <v>111</v>
      </c>
      <c r="G3" s="2" t="s">
        <v>112</v>
      </c>
      <c r="H3" s="2" t="s">
        <v>113</v>
      </c>
      <c r="I3" s="1"/>
    </row>
    <row r="4" spans="1:9" s="48" customFormat="1" ht="15" customHeight="1" x14ac:dyDescent="0.25">
      <c r="A4" s="46"/>
      <c r="B4" s="47"/>
      <c r="C4" s="128" t="s">
        <v>116</v>
      </c>
      <c r="D4" s="129"/>
      <c r="E4" s="130" t="s">
        <v>43</v>
      </c>
      <c r="F4" s="131"/>
      <c r="G4" s="131"/>
      <c r="H4" s="132"/>
      <c r="I4" s="46"/>
    </row>
    <row r="5" spans="1:9" ht="12.75" customHeight="1" x14ac:dyDescent="0.25">
      <c r="A5" s="1"/>
      <c r="B5" s="4" t="s">
        <v>1</v>
      </c>
      <c r="C5" s="49">
        <v>100</v>
      </c>
      <c r="D5" s="16">
        <v>101.23529194325229</v>
      </c>
      <c r="E5" s="50">
        <v>0.27798202071103173</v>
      </c>
      <c r="F5" s="15">
        <v>0.32560296757770946</v>
      </c>
      <c r="G5" s="15">
        <v>-2.3844938362662105</v>
      </c>
      <c r="H5" s="16">
        <v>-3.7514862284868888</v>
      </c>
      <c r="I5" s="1"/>
    </row>
    <row r="6" spans="1:9" ht="12.95" customHeight="1" x14ac:dyDescent="0.25">
      <c r="A6" s="1"/>
      <c r="B6" s="4" t="s">
        <v>2</v>
      </c>
      <c r="C6" s="49">
        <v>100</v>
      </c>
      <c r="D6" s="16">
        <v>100.74965943313552</v>
      </c>
      <c r="E6" s="50">
        <v>0.49999999999998934</v>
      </c>
      <c r="F6" s="15">
        <v>0.49999999999998934</v>
      </c>
      <c r="G6" s="15">
        <v>-1.769993898251554</v>
      </c>
      <c r="H6" s="16">
        <v>-2.7901687122724672</v>
      </c>
      <c r="I6" s="1"/>
    </row>
    <row r="7" spans="1:9" ht="12.95" customHeight="1" x14ac:dyDescent="0.25">
      <c r="A7" s="1"/>
      <c r="B7" s="4" t="s">
        <v>4</v>
      </c>
      <c r="C7" s="49">
        <v>100</v>
      </c>
      <c r="D7" s="16">
        <v>100.42329900183384</v>
      </c>
      <c r="E7" s="50">
        <v>0.60000000000000053</v>
      </c>
      <c r="F7" s="15">
        <v>0.60000000000000053</v>
      </c>
      <c r="G7" s="15">
        <v>-12.75872015874061</v>
      </c>
      <c r="H7" s="16">
        <v>-11.978344098659733</v>
      </c>
      <c r="I7" s="1"/>
    </row>
    <row r="8" spans="1:9" ht="12.75" customHeight="1" x14ac:dyDescent="0.25">
      <c r="A8" s="1"/>
      <c r="B8" s="4" t="s">
        <v>5</v>
      </c>
      <c r="C8" s="49">
        <v>100</v>
      </c>
      <c r="D8" s="16">
        <v>101.05952844567059</v>
      </c>
      <c r="E8" s="50">
        <v>0.33460934089175609</v>
      </c>
      <c r="F8" s="15">
        <v>0.92341072186616913</v>
      </c>
      <c r="G8" s="15">
        <v>-5.4794747206706962</v>
      </c>
      <c r="H8" s="16">
        <v>-6.4427619460637242</v>
      </c>
      <c r="I8" s="1"/>
    </row>
    <row r="9" spans="1:9" ht="12.75" customHeight="1" x14ac:dyDescent="0.25">
      <c r="A9" s="1"/>
      <c r="B9" s="4" t="s">
        <v>8</v>
      </c>
      <c r="C9" s="49">
        <v>100</v>
      </c>
      <c r="D9" s="16">
        <v>102.50949016928423</v>
      </c>
      <c r="E9" s="50">
        <v>0.58985586508457644</v>
      </c>
      <c r="F9" s="15">
        <v>0.60117318201160508</v>
      </c>
      <c r="G9" s="15">
        <v>-2.9251693521700539</v>
      </c>
      <c r="H9" s="16">
        <v>-3.9588478564676288</v>
      </c>
      <c r="I9" s="1"/>
    </row>
    <row r="10" spans="1:9" ht="12.95" customHeight="1" x14ac:dyDescent="0.25">
      <c r="A10" s="1"/>
      <c r="B10" s="4"/>
      <c r="C10" s="51"/>
      <c r="D10" s="16"/>
      <c r="E10" s="50"/>
      <c r="F10" s="15"/>
      <c r="G10" s="15"/>
      <c r="H10" s="16"/>
      <c r="I10" s="1"/>
    </row>
    <row r="11" spans="1:9" ht="12.95" customHeight="1" x14ac:dyDescent="0.25">
      <c r="A11" s="1"/>
      <c r="B11" s="3"/>
      <c r="C11" s="52"/>
      <c r="D11" s="16"/>
      <c r="E11" s="133" t="s">
        <v>44</v>
      </c>
      <c r="F11" s="134"/>
      <c r="G11" s="134"/>
      <c r="H11" s="135"/>
    </row>
    <row r="12" spans="1:9" ht="12.95" customHeight="1" x14ac:dyDescent="0.25">
      <c r="A12" s="1"/>
      <c r="B12" s="4" t="s">
        <v>99</v>
      </c>
      <c r="C12" s="51"/>
      <c r="D12" s="16"/>
      <c r="E12" s="50">
        <v>0.80999999999999961</v>
      </c>
      <c r="F12" s="15">
        <v>0.80999999999999961</v>
      </c>
      <c r="G12" s="15">
        <v>-8.3592839178323395</v>
      </c>
      <c r="H12" s="16">
        <v>-8.8701246800506723</v>
      </c>
      <c r="I12" s="1"/>
    </row>
    <row r="13" spans="1:9" ht="12.95" customHeight="1" x14ac:dyDescent="0.25">
      <c r="A13" s="1"/>
      <c r="B13" s="4"/>
      <c r="C13" s="51"/>
      <c r="D13" s="16"/>
      <c r="F13" s="104"/>
      <c r="G13" s="15"/>
      <c r="H13" s="16"/>
      <c r="I13" s="1"/>
    </row>
    <row r="14" spans="1:9" ht="12.95" customHeight="1" x14ac:dyDescent="0.25">
      <c r="A14" s="1"/>
      <c r="B14" s="53"/>
      <c r="C14" s="123" t="s">
        <v>45</v>
      </c>
      <c r="D14" s="124"/>
      <c r="E14" s="123" t="s">
        <v>45</v>
      </c>
      <c r="F14" s="125"/>
      <c r="G14" s="125"/>
      <c r="H14" s="124"/>
      <c r="I14" s="1"/>
    </row>
    <row r="15" spans="1:9" ht="12.95" customHeight="1" x14ac:dyDescent="0.25">
      <c r="A15" s="1"/>
      <c r="B15" s="103" t="s">
        <v>17</v>
      </c>
      <c r="C15" s="50">
        <v>2.6674289141406256</v>
      </c>
      <c r="D15" s="16">
        <v>2.5304344550602336</v>
      </c>
      <c r="E15" s="50">
        <v>2.5764399756710885</v>
      </c>
      <c r="F15" s="15">
        <v>2.6233093551735522</v>
      </c>
      <c r="G15" s="15">
        <v>2.4233093551735521</v>
      </c>
      <c r="H15" s="16">
        <v>2.2233093551735519</v>
      </c>
      <c r="I15" s="1"/>
    </row>
    <row r="16" spans="1:9" ht="12.95" customHeight="1" x14ac:dyDescent="0.25">
      <c r="A16" s="1"/>
      <c r="B16" s="103" t="s">
        <v>18</v>
      </c>
      <c r="C16" s="50">
        <v>4.08523176154831</v>
      </c>
      <c r="D16" s="16">
        <v>4.0795801565939387</v>
      </c>
      <c r="E16" s="50">
        <v>4.1273995062206295</v>
      </c>
      <c r="F16" s="15">
        <v>4.1758847232604532</v>
      </c>
      <c r="G16" s="15">
        <v>3.9758847232604531</v>
      </c>
      <c r="H16" s="16">
        <v>3.7758847232604529</v>
      </c>
      <c r="I16" s="1"/>
    </row>
    <row r="17" spans="1:14" ht="12.95" customHeight="1" x14ac:dyDescent="0.25">
      <c r="A17" s="1"/>
      <c r="B17" s="103" t="s">
        <v>19</v>
      </c>
      <c r="C17" s="50">
        <v>1.8615103859026145</v>
      </c>
      <c r="D17" s="16">
        <v>1.6266907114426263</v>
      </c>
      <c r="E17" s="50">
        <v>1.6708824030376455</v>
      </c>
      <c r="F17" s="15">
        <v>1.7161359450027491</v>
      </c>
      <c r="G17" s="15">
        <v>1.5161359450027492</v>
      </c>
      <c r="H17" s="16">
        <v>1.3161359450027492</v>
      </c>
      <c r="I17" s="1"/>
    </row>
    <row r="18" spans="1:14" ht="12.95" customHeight="1" x14ac:dyDescent="0.25">
      <c r="A18" s="1"/>
      <c r="B18" s="103" t="s">
        <v>117</v>
      </c>
      <c r="C18" s="50">
        <v>2.0958948554901786</v>
      </c>
      <c r="D18" s="16">
        <v>1.8261787324176468</v>
      </c>
      <c r="E18" s="50">
        <v>1.7926783439172982</v>
      </c>
      <c r="F18" s="15">
        <v>1.7940977606199393</v>
      </c>
      <c r="G18" s="15">
        <v>1.5940977606199391</v>
      </c>
      <c r="H18" s="16">
        <v>1.3940977606199392</v>
      </c>
      <c r="I18" s="1"/>
    </row>
    <row r="19" spans="1:14" ht="12.95" customHeight="1" x14ac:dyDescent="0.25">
      <c r="A19" s="1"/>
      <c r="B19" s="4"/>
      <c r="C19" s="51"/>
      <c r="D19" s="16"/>
      <c r="E19" s="50"/>
      <c r="F19" s="15"/>
      <c r="G19" s="15"/>
      <c r="H19" s="16"/>
      <c r="I19" s="1"/>
    </row>
    <row r="20" spans="1:14" ht="12.95" customHeight="1" x14ac:dyDescent="0.25">
      <c r="A20" s="1"/>
      <c r="B20" s="4" t="s">
        <v>20</v>
      </c>
      <c r="C20" s="49">
        <v>76.945805136705587</v>
      </c>
      <c r="D20" s="18">
        <v>77.813648740630967</v>
      </c>
      <c r="E20" s="49">
        <v>78.771457214546487</v>
      </c>
      <c r="F20" s="17">
        <v>78.651765746862878</v>
      </c>
      <c r="G20" s="17">
        <v>87.0485441680881</v>
      </c>
      <c r="H20" s="18">
        <v>118.42159163865912</v>
      </c>
      <c r="I20" s="1"/>
    </row>
    <row r="21" spans="1:14" ht="12.95" customHeight="1" x14ac:dyDescent="0.25">
      <c r="A21" s="1"/>
      <c r="B21" s="4" t="s">
        <v>21</v>
      </c>
      <c r="C21" s="49">
        <v>3257.2501595334202</v>
      </c>
      <c r="D21" s="18">
        <v>3267.7176073878059</v>
      </c>
      <c r="E21" s="49">
        <v>3271.6143926169689</v>
      </c>
      <c r="F21" s="17">
        <v>3276.0244404623631</v>
      </c>
      <c r="G21" s="17">
        <v>3265.6060725612342</v>
      </c>
      <c r="H21" s="18">
        <v>3212.424152923883</v>
      </c>
      <c r="I21" s="54"/>
    </row>
    <row r="22" spans="1:14" ht="7.5" customHeight="1" x14ac:dyDescent="0.25">
      <c r="A22" s="1"/>
      <c r="B22" s="4"/>
      <c r="C22" s="49"/>
      <c r="D22" s="18"/>
      <c r="E22" s="50"/>
      <c r="F22" s="15"/>
      <c r="G22" s="15"/>
      <c r="H22" s="16"/>
      <c r="I22" s="1"/>
    </row>
    <row r="23" spans="1:14" ht="12.95" customHeight="1" x14ac:dyDescent="0.25">
      <c r="A23" s="1"/>
      <c r="B23" s="4" t="s">
        <v>25</v>
      </c>
      <c r="C23" s="49">
        <v>87.860524128629635</v>
      </c>
      <c r="D23" s="18">
        <v>88.908716097861245</v>
      </c>
      <c r="E23" s="49">
        <v>90.003093794598342</v>
      </c>
      <c r="F23" s="17">
        <v>89.866336106302583</v>
      </c>
      <c r="G23" s="17">
        <v>99.460370069133603</v>
      </c>
      <c r="H23" s="18">
        <v>135.30674684016918</v>
      </c>
      <c r="I23" s="1"/>
    </row>
    <row r="24" spans="1:14" ht="12.95" customHeight="1" x14ac:dyDescent="0.25">
      <c r="A24" s="1"/>
      <c r="B24" s="4"/>
      <c r="C24" s="50"/>
      <c r="D24" s="16"/>
      <c r="E24" s="50"/>
      <c r="F24" s="15"/>
      <c r="G24" s="15"/>
      <c r="H24" s="16"/>
      <c r="I24" s="1"/>
    </row>
    <row r="25" spans="1:14" ht="12.95" customHeight="1" x14ac:dyDescent="0.25">
      <c r="A25" s="1"/>
      <c r="B25" s="4" t="s">
        <v>26</v>
      </c>
      <c r="C25" s="50">
        <v>2.3077390358584475</v>
      </c>
      <c r="D25" s="16">
        <v>2.3258981244933752</v>
      </c>
      <c r="E25" s="50">
        <v>2.3511159832085538</v>
      </c>
      <c r="F25" s="15">
        <v>2.3445411989772671</v>
      </c>
      <c r="G25" s="15">
        <v>2.5964065529961506</v>
      </c>
      <c r="H25" s="16">
        <v>3.5553009872035384</v>
      </c>
      <c r="I25" s="55"/>
      <c r="J25" s="56"/>
      <c r="K25" s="56"/>
      <c r="L25" s="56"/>
      <c r="M25" s="56"/>
      <c r="N25" s="56"/>
    </row>
    <row r="26" spans="1:14" x14ac:dyDescent="0.25">
      <c r="A26" s="1"/>
      <c r="B26" s="4" t="s">
        <v>27</v>
      </c>
      <c r="C26" s="50">
        <v>2.6264862777521807</v>
      </c>
      <c r="D26" s="16">
        <v>2.6487522747403873</v>
      </c>
      <c r="E26" s="50">
        <v>2.6773746316590628</v>
      </c>
      <c r="F26" s="15">
        <v>2.6699124265082719</v>
      </c>
      <c r="G26" s="15">
        <v>2.9556732909971464</v>
      </c>
      <c r="H26" s="16">
        <v>4.0417450174894762</v>
      </c>
      <c r="I26" s="55"/>
      <c r="J26" s="56"/>
      <c r="K26" s="56"/>
      <c r="L26" s="56"/>
      <c r="M26" s="56"/>
      <c r="N26" s="56"/>
    </row>
    <row r="27" spans="1:14" ht="6.75" customHeight="1" x14ac:dyDescent="0.25">
      <c r="A27" s="1"/>
      <c r="B27" s="20"/>
      <c r="C27" s="57"/>
      <c r="D27" s="58"/>
      <c r="E27" s="59"/>
      <c r="F27" s="60"/>
      <c r="G27" s="60"/>
      <c r="H27" s="61"/>
      <c r="I27" s="1"/>
    </row>
    <row r="28" spans="1:14" ht="12" customHeight="1" x14ac:dyDescent="0.25">
      <c r="A28" s="1"/>
      <c r="B28" s="8" t="s">
        <v>32</v>
      </c>
      <c r="C28" s="8"/>
      <c r="D28" s="7"/>
      <c r="E28" s="7"/>
      <c r="F28" s="7"/>
      <c r="G28" s="7"/>
      <c r="H28" s="7"/>
      <c r="I28" s="1"/>
    </row>
    <row r="29" spans="1:14" ht="12" customHeight="1" x14ac:dyDescent="0.25">
      <c r="A29" s="1"/>
      <c r="B29" s="8" t="s">
        <v>33</v>
      </c>
      <c r="C29" s="8"/>
      <c r="D29" s="7"/>
      <c r="E29" s="7"/>
      <c r="F29" s="7"/>
      <c r="G29" s="7"/>
      <c r="H29" s="7"/>
      <c r="I29" s="1"/>
    </row>
    <row r="30" spans="1:14" ht="12" customHeight="1" x14ac:dyDescent="0.25">
      <c r="A30" s="1"/>
      <c r="B30" s="8" t="s">
        <v>34</v>
      </c>
      <c r="C30" s="8"/>
      <c r="D30" s="7"/>
      <c r="E30" s="7"/>
      <c r="F30" s="7"/>
      <c r="G30" s="7"/>
      <c r="H30" s="7"/>
      <c r="I30" s="1"/>
    </row>
    <row r="31" spans="1:14" ht="12" customHeight="1" x14ac:dyDescent="0.25">
      <c r="A31" s="1"/>
      <c r="B31" s="8" t="s">
        <v>46</v>
      </c>
      <c r="C31" s="8"/>
      <c r="D31" s="7"/>
      <c r="E31" s="7"/>
      <c r="F31" s="7"/>
      <c r="G31" s="7"/>
      <c r="H31" s="7"/>
      <c r="I31" s="1"/>
    </row>
    <row r="32" spans="1:14" ht="15" customHeight="1" x14ac:dyDescent="0.25">
      <c r="A32" s="1"/>
      <c r="B32" s="8" t="s">
        <v>35</v>
      </c>
      <c r="C32" s="8"/>
      <c r="D32" s="7"/>
      <c r="E32" s="7"/>
      <c r="F32" s="7"/>
      <c r="G32" s="7"/>
      <c r="H32" s="7"/>
      <c r="I32" s="1"/>
    </row>
    <row r="33" spans="1:9" x14ac:dyDescent="0.25">
      <c r="A33" s="1"/>
      <c r="B33" s="62" t="s">
        <v>114</v>
      </c>
      <c r="C33" s="8"/>
      <c r="D33" s="9"/>
      <c r="E33" s="9"/>
      <c r="F33" s="9"/>
      <c r="G33" s="9"/>
      <c r="H33" s="9"/>
      <c r="I33" s="1"/>
    </row>
    <row r="34" spans="1:9" x14ac:dyDescent="0.25">
      <c r="A34" s="1"/>
      <c r="B34" s="63" t="s">
        <v>115</v>
      </c>
      <c r="C34" s="8"/>
      <c r="D34" s="9"/>
      <c r="E34" s="9"/>
      <c r="F34" s="9"/>
      <c r="G34" s="9"/>
      <c r="H34" s="9"/>
      <c r="I34" s="1"/>
    </row>
    <row r="35" spans="1:9" x14ac:dyDescent="0.25">
      <c r="A35" s="1"/>
      <c r="B35" s="8"/>
      <c r="C35" s="8"/>
      <c r="D35" s="9"/>
      <c r="E35" s="9"/>
      <c r="F35" s="9"/>
      <c r="G35" s="9"/>
      <c r="H35" s="9"/>
      <c r="I35" s="1"/>
    </row>
    <row r="36" spans="1:9" hidden="1" x14ac:dyDescent="0.25">
      <c r="A36" s="1"/>
      <c r="B36" s="8"/>
      <c r="C36" s="8"/>
      <c r="D36" s="9"/>
      <c r="E36" s="9"/>
      <c r="F36" s="9"/>
      <c r="G36" s="9"/>
      <c r="H36" s="9"/>
      <c r="I36" s="1"/>
    </row>
    <row r="37" spans="1:9" ht="15" hidden="1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" hidden="1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idden="1" x14ac:dyDescent="0.25">
      <c r="D39" s="11"/>
      <c r="E39" s="11"/>
      <c r="F39" s="11"/>
      <c r="G39" s="11"/>
      <c r="H39" s="11"/>
    </row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</sheetData>
  <mergeCells count="8">
    <mergeCell ref="C14:D14"/>
    <mergeCell ref="E14:H14"/>
    <mergeCell ref="B2:B3"/>
    <mergeCell ref="C2:D2"/>
    <mergeCell ref="E2:H2"/>
    <mergeCell ref="C4:D4"/>
    <mergeCell ref="E4:H4"/>
    <mergeCell ref="E11:H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7"/>
  <sheetViews>
    <sheetView workbookViewId="0">
      <selection activeCell="E6" sqref="E6"/>
    </sheetView>
  </sheetViews>
  <sheetFormatPr defaultColWidth="0" defaultRowHeight="15" zeroHeight="1" x14ac:dyDescent="0.25"/>
  <cols>
    <col min="1" max="1" width="2.85546875" style="1" customWidth="1"/>
    <col min="2" max="2" width="60.7109375" style="1" customWidth="1"/>
    <col min="3" max="8" width="10.7109375" style="1" customWidth="1"/>
    <col min="9" max="9" width="2.85546875" style="1" customWidth="1"/>
    <col min="10" max="15" width="9.140625" style="1" hidden="1" customWidth="1"/>
    <col min="16" max="17" width="0" style="1" hidden="1" customWidth="1"/>
    <col min="18" max="16384" width="9.140625" style="1" hidden="1"/>
  </cols>
  <sheetData>
    <row r="1" spans="2:8" s="25" customFormat="1" ht="15" customHeight="1" x14ac:dyDescent="0.25">
      <c r="C1" s="26"/>
      <c r="D1" s="26"/>
      <c r="E1" s="26"/>
      <c r="F1" s="27"/>
      <c r="G1" s="27"/>
    </row>
    <row r="2" spans="2:8" s="25" customFormat="1" ht="26.1" customHeight="1" x14ac:dyDescent="0.25">
      <c r="B2" s="136" t="s">
        <v>38</v>
      </c>
      <c r="C2" s="138" t="s">
        <v>31</v>
      </c>
      <c r="D2" s="138"/>
      <c r="E2" s="138"/>
      <c r="F2" s="139" t="s">
        <v>36</v>
      </c>
      <c r="G2" s="139"/>
      <c r="H2" s="139"/>
    </row>
    <row r="3" spans="2:8" s="25" customFormat="1" ht="15" customHeight="1" x14ac:dyDescent="0.25">
      <c r="B3" s="137"/>
      <c r="C3" s="28">
        <v>2026</v>
      </c>
      <c r="D3" s="29">
        <f>C3+1</f>
        <v>2027</v>
      </c>
      <c r="E3" s="30">
        <f>D3+1</f>
        <v>2028</v>
      </c>
      <c r="F3" s="28">
        <f>C3</f>
        <v>2026</v>
      </c>
      <c r="G3" s="29">
        <f t="shared" ref="G3:H3" si="0">D3</f>
        <v>2027</v>
      </c>
      <c r="H3" s="30">
        <f t="shared" si="0"/>
        <v>2028</v>
      </c>
    </row>
    <row r="4" spans="2:8" s="25" customFormat="1" ht="15" customHeight="1" x14ac:dyDescent="0.25">
      <c r="B4" s="31" t="s">
        <v>12</v>
      </c>
      <c r="C4" s="32"/>
      <c r="D4" s="1"/>
      <c r="E4" s="33"/>
      <c r="F4" s="1"/>
      <c r="G4" s="1"/>
      <c r="H4" s="33"/>
    </row>
    <row r="5" spans="2:8" s="25" customFormat="1" ht="15" customHeight="1" x14ac:dyDescent="0.25">
      <c r="B5" s="100" t="s">
        <v>94</v>
      </c>
      <c r="C5" s="32"/>
      <c r="D5" s="1"/>
      <c r="E5" s="33"/>
      <c r="F5" s="1"/>
      <c r="G5" s="1"/>
      <c r="H5" s="33"/>
    </row>
    <row r="6" spans="2:8" s="25" customFormat="1" ht="15" customHeight="1" x14ac:dyDescent="0.25">
      <c r="B6" s="101" t="s">
        <v>95</v>
      </c>
      <c r="C6" s="34">
        <v>0</v>
      </c>
      <c r="D6" s="35">
        <v>0</v>
      </c>
      <c r="E6" s="36">
        <v>0</v>
      </c>
      <c r="F6" s="37">
        <v>-20</v>
      </c>
      <c r="G6" s="37">
        <v>-30</v>
      </c>
      <c r="H6" s="38">
        <v>0</v>
      </c>
    </row>
    <row r="7" spans="2:8" s="25" customFormat="1" ht="15" customHeight="1" x14ac:dyDescent="0.25">
      <c r="B7" s="101" t="s">
        <v>98</v>
      </c>
      <c r="C7" s="34">
        <v>0</v>
      </c>
      <c r="D7" s="35">
        <v>0</v>
      </c>
      <c r="E7" s="36">
        <v>0</v>
      </c>
      <c r="F7" s="37">
        <v>-20</v>
      </c>
      <c r="G7" s="37">
        <v>-30</v>
      </c>
      <c r="H7" s="38">
        <v>0</v>
      </c>
    </row>
    <row r="8" spans="2:8" s="25" customFormat="1" ht="15" customHeight="1" x14ac:dyDescent="0.25">
      <c r="B8" s="102" t="s">
        <v>96</v>
      </c>
      <c r="C8" s="34">
        <v>0</v>
      </c>
      <c r="D8" s="35">
        <v>0</v>
      </c>
      <c r="E8" s="36">
        <v>0</v>
      </c>
      <c r="F8" s="37">
        <v>-10</v>
      </c>
      <c r="G8" s="37">
        <v>-20</v>
      </c>
      <c r="H8" s="38">
        <v>0</v>
      </c>
    </row>
    <row r="9" spans="2:8" s="25" customFormat="1" ht="15" customHeight="1" x14ac:dyDescent="0.25">
      <c r="B9" s="102" t="s">
        <v>97</v>
      </c>
      <c r="C9" s="34">
        <v>0</v>
      </c>
      <c r="D9" s="35">
        <v>0</v>
      </c>
      <c r="E9" s="36">
        <v>0</v>
      </c>
      <c r="F9" s="37">
        <v>-10</v>
      </c>
      <c r="G9" s="37">
        <v>-20</v>
      </c>
      <c r="H9" s="38">
        <v>0</v>
      </c>
    </row>
    <row r="10" spans="2:8" s="25" customFormat="1" ht="15" customHeight="1" x14ac:dyDescent="0.25">
      <c r="B10" s="39"/>
      <c r="C10" s="34"/>
      <c r="D10" s="35"/>
      <c r="E10" s="36"/>
      <c r="F10" s="37"/>
      <c r="G10" s="37"/>
      <c r="H10" s="38"/>
    </row>
    <row r="11" spans="2:8" s="25" customFormat="1" ht="15" customHeight="1" x14ac:dyDescent="0.25">
      <c r="B11" s="39" t="s">
        <v>41</v>
      </c>
      <c r="C11" s="34">
        <v>2</v>
      </c>
      <c r="D11" s="35">
        <v>2</v>
      </c>
      <c r="E11" s="36">
        <v>2</v>
      </c>
      <c r="F11" s="37">
        <v>-10</v>
      </c>
      <c r="G11" s="113">
        <v>-12.5</v>
      </c>
      <c r="H11" s="38">
        <v>0</v>
      </c>
    </row>
    <row r="12" spans="2:8" s="25" customFormat="1" ht="15" customHeight="1" x14ac:dyDescent="0.25">
      <c r="B12" s="40"/>
      <c r="C12" s="41"/>
      <c r="D12" s="42"/>
      <c r="E12" s="43"/>
      <c r="F12" s="42"/>
      <c r="G12" s="42"/>
      <c r="H12" s="44"/>
    </row>
    <row r="13" spans="2:8" s="25" customFormat="1" ht="15" customHeight="1" x14ac:dyDescent="0.25">
      <c r="B13" s="140" t="s">
        <v>101</v>
      </c>
      <c r="C13" s="140"/>
      <c r="D13" s="140"/>
      <c r="E13" s="140"/>
      <c r="F13" s="140"/>
      <c r="G13" s="140"/>
      <c r="H13" s="140"/>
    </row>
    <row r="14" spans="2:8" s="25" customFormat="1" ht="15" customHeight="1" x14ac:dyDescent="0.25">
      <c r="B14" s="141"/>
      <c r="C14" s="141"/>
      <c r="D14" s="141"/>
      <c r="E14" s="141"/>
      <c r="F14" s="141"/>
      <c r="G14" s="141"/>
      <c r="H14" s="141"/>
    </row>
    <row r="15" spans="2:8" ht="15" customHeight="1" x14ac:dyDescent="0.25">
      <c r="B15" s="25" t="s">
        <v>42</v>
      </c>
      <c r="C15" s="26"/>
      <c r="D15" s="26"/>
      <c r="E15" s="26"/>
      <c r="F15" s="27"/>
      <c r="G15" s="27"/>
      <c r="H15" s="25"/>
    </row>
    <row r="16" spans="2:8" ht="15" customHeight="1" x14ac:dyDescent="0.25"/>
    <row r="17" spans="3:7" ht="15" customHeight="1" x14ac:dyDescent="0.25"/>
    <row r="18" spans="3:7" ht="15" hidden="1" customHeight="1" x14ac:dyDescent="0.25">
      <c r="C18" s="45"/>
      <c r="D18" s="45"/>
      <c r="E18" s="45"/>
      <c r="F18" s="45"/>
      <c r="G18" s="45"/>
    </row>
    <row r="19" spans="3:7" ht="15" hidden="1" customHeight="1" x14ac:dyDescent="0.25"/>
    <row r="20" spans="3:7" ht="15" hidden="1" customHeight="1" x14ac:dyDescent="0.25"/>
    <row r="21" spans="3:7" ht="15" hidden="1" customHeight="1" x14ac:dyDescent="0.25"/>
    <row r="22" spans="3:7" ht="15" hidden="1" customHeight="1" x14ac:dyDescent="0.25"/>
    <row r="23" spans="3:7" ht="15" hidden="1" customHeight="1" x14ac:dyDescent="0.25"/>
    <row r="24" spans="3:7" ht="15" hidden="1" customHeight="1" x14ac:dyDescent="0.25"/>
    <row r="25" spans="3:7" ht="15" hidden="1" customHeight="1" x14ac:dyDescent="0.25"/>
    <row r="26" spans="3:7" ht="15" hidden="1" customHeight="1" x14ac:dyDescent="0.25"/>
    <row r="27" spans="3:7" ht="15" hidden="1" customHeight="1" x14ac:dyDescent="0.25"/>
    <row r="28" spans="3:7" ht="15" hidden="1" customHeight="1" x14ac:dyDescent="0.25"/>
    <row r="29" spans="3:7" ht="15" hidden="1" customHeight="1" x14ac:dyDescent="0.25"/>
    <row r="30" spans="3:7" ht="15" hidden="1" customHeight="1" x14ac:dyDescent="0.25"/>
    <row r="31" spans="3:7" ht="15" hidden="1" customHeight="1" x14ac:dyDescent="0.25"/>
    <row r="32" spans="3: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</sheetData>
  <mergeCells count="4">
    <mergeCell ref="B2:B3"/>
    <mergeCell ref="C2:E2"/>
    <mergeCell ref="F2:H2"/>
    <mergeCell ref="B13:H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"/>
  <sheetViews>
    <sheetView workbookViewId="0">
      <selection activeCell="G3" sqref="G3"/>
    </sheetView>
  </sheetViews>
  <sheetFormatPr defaultColWidth="0" defaultRowHeight="15" zeroHeight="1" x14ac:dyDescent="0.25"/>
  <cols>
    <col min="1" max="1" width="5.85546875" customWidth="1"/>
    <col min="2" max="2" width="50.42578125" style="1" customWidth="1"/>
    <col min="3" max="6" width="9.5703125" style="1" bestFit="1" customWidth="1"/>
    <col min="7" max="7" width="9.140625" style="1" customWidth="1"/>
    <col min="8" max="8" width="10.140625" style="1" bestFit="1" customWidth="1"/>
    <col min="9" max="9" width="2.7109375" style="1" customWidth="1"/>
    <col min="10" max="12" width="0" hidden="1" customWidth="1"/>
    <col min="13" max="16384" width="9.140625" hidden="1"/>
  </cols>
  <sheetData>
    <row r="1" spans="1:8" x14ac:dyDescent="0.25">
      <c r="A1" s="64"/>
      <c r="B1" s="64"/>
      <c r="C1" s="65"/>
      <c r="D1" s="66"/>
      <c r="E1" s="66"/>
      <c r="F1" s="65"/>
      <c r="G1" s="67"/>
      <c r="H1" s="64"/>
    </row>
    <row r="2" spans="1:8" ht="29.25" customHeight="1" x14ac:dyDescent="0.25">
      <c r="A2" s="64"/>
      <c r="B2" s="142" t="s">
        <v>47</v>
      </c>
      <c r="C2" s="144" t="s">
        <v>31</v>
      </c>
      <c r="D2" s="144"/>
      <c r="E2" s="144"/>
      <c r="F2" s="145" t="s">
        <v>48</v>
      </c>
      <c r="G2" s="146"/>
      <c r="H2" s="147"/>
    </row>
    <row r="3" spans="1:8" x14ac:dyDescent="0.25">
      <c r="A3" s="64"/>
      <c r="B3" s="143"/>
      <c r="C3" s="68">
        <v>2026</v>
      </c>
      <c r="D3" s="69">
        <f>C3+1</f>
        <v>2027</v>
      </c>
      <c r="E3" s="70">
        <f>D3+1</f>
        <v>2028</v>
      </c>
      <c r="F3" s="68">
        <f>C3</f>
        <v>2026</v>
      </c>
      <c r="G3" s="69">
        <f t="shared" ref="G3:H3" si="0">D3</f>
        <v>2027</v>
      </c>
      <c r="H3" s="70">
        <f t="shared" si="0"/>
        <v>2028</v>
      </c>
    </row>
    <row r="4" spans="1:8" x14ac:dyDescent="0.25">
      <c r="A4" s="64"/>
      <c r="B4" s="71" t="s">
        <v>12</v>
      </c>
      <c r="C4" s="72"/>
      <c r="D4" s="65"/>
      <c r="E4" s="73"/>
      <c r="F4" s="65"/>
      <c r="G4" s="65"/>
      <c r="H4" s="73"/>
    </row>
    <row r="5" spans="1:8" x14ac:dyDescent="0.25">
      <c r="A5" s="64"/>
      <c r="B5" s="74" t="s">
        <v>49</v>
      </c>
      <c r="C5" s="75">
        <v>5</v>
      </c>
      <c r="D5" s="76">
        <v>5</v>
      </c>
      <c r="E5" s="77">
        <v>5</v>
      </c>
      <c r="F5" s="76">
        <v>-50</v>
      </c>
      <c r="G5" s="76">
        <v>0</v>
      </c>
      <c r="H5" s="77">
        <v>0</v>
      </c>
    </row>
    <row r="6" spans="1:8" x14ac:dyDescent="0.25">
      <c r="A6" s="64"/>
      <c r="B6" s="74" t="s">
        <v>50</v>
      </c>
      <c r="C6" s="75">
        <v>0</v>
      </c>
      <c r="D6" s="76">
        <v>0</v>
      </c>
      <c r="E6" s="77">
        <v>0</v>
      </c>
      <c r="F6" s="76">
        <v>-20</v>
      </c>
      <c r="G6" s="76">
        <v>0</v>
      </c>
      <c r="H6" s="77">
        <v>0</v>
      </c>
    </row>
    <row r="7" spans="1:8" x14ac:dyDescent="0.25">
      <c r="A7" s="64"/>
      <c r="B7" s="74"/>
      <c r="C7" s="75"/>
      <c r="D7" s="76"/>
      <c r="E7" s="77"/>
      <c r="F7" s="76"/>
      <c r="G7" s="76"/>
      <c r="H7" s="77"/>
    </row>
    <row r="8" spans="1:8" x14ac:dyDescent="0.25">
      <c r="A8" s="64"/>
      <c r="B8" s="74" t="s">
        <v>51</v>
      </c>
      <c r="C8" s="78">
        <v>2.5</v>
      </c>
      <c r="D8" s="79">
        <v>2.5</v>
      </c>
      <c r="E8" s="80">
        <v>2.5</v>
      </c>
      <c r="F8" s="76">
        <v>0</v>
      </c>
      <c r="G8" s="76">
        <v>-5</v>
      </c>
      <c r="H8" s="80">
        <v>-2.5</v>
      </c>
    </row>
    <row r="9" spans="1:8" x14ac:dyDescent="0.25">
      <c r="A9" s="64"/>
      <c r="B9" s="74"/>
      <c r="C9" s="78"/>
      <c r="D9" s="79"/>
      <c r="E9" s="80"/>
      <c r="F9" s="76"/>
      <c r="G9" s="76"/>
      <c r="H9" s="80"/>
    </row>
    <row r="10" spans="1:8" x14ac:dyDescent="0.25">
      <c r="A10" s="64"/>
      <c r="B10" s="74" t="s">
        <v>52</v>
      </c>
      <c r="C10" s="78">
        <v>2.5</v>
      </c>
      <c r="D10" s="79">
        <v>2.5</v>
      </c>
      <c r="E10" s="80">
        <v>2.5</v>
      </c>
      <c r="F10" s="76">
        <v>0</v>
      </c>
      <c r="G10" s="76">
        <v>0</v>
      </c>
      <c r="H10" s="77">
        <v>0</v>
      </c>
    </row>
    <row r="11" spans="1:8" x14ac:dyDescent="0.25">
      <c r="A11" s="65"/>
      <c r="B11" s="81"/>
      <c r="C11" s="82"/>
      <c r="D11" s="83"/>
      <c r="E11" s="84"/>
      <c r="F11" s="83"/>
      <c r="G11" s="83"/>
      <c r="H11" s="85"/>
    </row>
    <row r="12" spans="1:8" x14ac:dyDescent="0.25">
      <c r="A12" s="65"/>
      <c r="B12" s="86" t="s">
        <v>53</v>
      </c>
      <c r="C12" s="87"/>
      <c r="D12" s="87"/>
      <c r="E12" s="87"/>
      <c r="F12" s="88"/>
      <c r="G12" s="88"/>
      <c r="H12" s="65"/>
    </row>
    <row r="13" spans="1:8" ht="14.25" customHeight="1" x14ac:dyDescent="0.25">
      <c r="A13" s="86"/>
      <c r="B13" s="1" t="s">
        <v>102</v>
      </c>
      <c r="C13" s="89"/>
      <c r="D13" s="89"/>
      <c r="E13" s="89"/>
      <c r="F13" s="90"/>
      <c r="G13" s="90"/>
      <c r="H13" s="91"/>
    </row>
    <row r="14" spans="1:8" ht="24.75" customHeight="1" x14ac:dyDescent="0.25">
      <c r="B14" s="91" t="s">
        <v>54</v>
      </c>
    </row>
  </sheetData>
  <mergeCells count="3">
    <mergeCell ref="B2:B3"/>
    <mergeCell ref="C2:E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Import_Oevr_SAS</vt:lpstr>
      <vt:lpstr>Import_SAS</vt:lpstr>
      <vt:lpstr>Nøgletal</vt:lpstr>
      <vt:lpstr>Nøgletal kvartalvis</vt:lpstr>
      <vt:lpstr>Landbrug</vt:lpstr>
      <vt:lpstr>Aktiekurser og udlånsvækst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Kristian Engelund-Mikkelsen (FT)</cp:lastModifiedBy>
  <dcterms:created xsi:type="dcterms:W3CDTF">2019-09-18T15:02:25Z</dcterms:created>
  <dcterms:modified xsi:type="dcterms:W3CDTF">2025-12-19T10:27:09Z</dcterms:modified>
</cp:coreProperties>
</file>