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ØKSE\Stresstest\IRB_stresstest\Scenarier\2024H2\"/>
    </mc:Choice>
  </mc:AlternateContent>
  <xr:revisionPtr revIDLastSave="0" documentId="13_ncr:1_{0EDAAFE5-2CF5-49CD-9BA3-ABA0AD63628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mport_Oevr_SAS" sheetId="12" state="hidden" r:id="rId1"/>
    <sheet name="Import_SAS" sheetId="11" state="hidden" r:id="rId2"/>
    <sheet name="Nøgletal" sheetId="7" r:id="rId3"/>
    <sheet name="Nøgletal kvartalvis" sheetId="9" r:id="rId4"/>
    <sheet name="Landbrug" sheetId="8" r:id="rId5"/>
    <sheet name="Aktiekurser og udlånsvækst" sheetId="10" r:id="rId6"/>
  </sheets>
  <definedNames>
    <definedName name="GRdata" localSheetId="1">#REF!</definedName>
    <definedName name="GRdata">#REF!</definedName>
    <definedName name="Grnames" localSheetId="1">#REF!</definedName>
    <definedName name="Grn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1" l="1"/>
  <c r="L17" i="11"/>
  <c r="K17" i="11"/>
  <c r="J17" i="11"/>
  <c r="I17" i="11"/>
  <c r="H17" i="11"/>
  <c r="N17" i="11" s="1"/>
  <c r="G17" i="11"/>
  <c r="F17" i="11"/>
  <c r="E17" i="11"/>
  <c r="D17" i="11"/>
  <c r="C17" i="11"/>
  <c r="A17" i="11"/>
  <c r="F3" i="10"/>
  <c r="E3" i="10"/>
  <c r="H3" i="10" s="1"/>
  <c r="D3" i="10"/>
  <c r="G3" i="10" s="1"/>
  <c r="G3" i="8"/>
  <c r="G1" i="12" s="1"/>
  <c r="F3" i="8"/>
  <c r="D3" i="8"/>
  <c r="D1" i="12" s="1"/>
  <c r="H10" i="12"/>
  <c r="G10" i="12"/>
  <c r="F10" i="12"/>
  <c r="E10" i="12"/>
  <c r="D10" i="12"/>
  <c r="C10" i="12"/>
  <c r="J10" i="12" s="1"/>
  <c r="A10" i="12"/>
  <c r="H9" i="12"/>
  <c r="G9" i="12"/>
  <c r="F9" i="12"/>
  <c r="E9" i="12"/>
  <c r="D9" i="12"/>
  <c r="C9" i="12"/>
  <c r="A9" i="12"/>
  <c r="H8" i="12"/>
  <c r="G8" i="12"/>
  <c r="F8" i="12"/>
  <c r="E8" i="12"/>
  <c r="D8" i="12"/>
  <c r="C8" i="12"/>
  <c r="A8" i="12"/>
  <c r="H7" i="12"/>
  <c r="G7" i="12"/>
  <c r="F7" i="12"/>
  <c r="E7" i="12"/>
  <c r="D7" i="12"/>
  <c r="C7" i="12"/>
  <c r="A7" i="12"/>
  <c r="H6" i="12"/>
  <c r="G6" i="12"/>
  <c r="F6" i="12"/>
  <c r="E6" i="12"/>
  <c r="D6" i="12"/>
  <c r="C6" i="12"/>
  <c r="A6" i="12"/>
  <c r="H5" i="12"/>
  <c r="G5" i="12"/>
  <c r="F5" i="12"/>
  <c r="I5" i="12" s="1"/>
  <c r="E5" i="12"/>
  <c r="D5" i="12"/>
  <c r="C5" i="12"/>
  <c r="A5" i="12"/>
  <c r="H4" i="12"/>
  <c r="G4" i="12"/>
  <c r="F4" i="12"/>
  <c r="E4" i="12"/>
  <c r="D4" i="12"/>
  <c r="C4" i="12"/>
  <c r="J4" i="12" s="1"/>
  <c r="A4" i="12"/>
  <c r="H3" i="12"/>
  <c r="G3" i="12"/>
  <c r="F3" i="12"/>
  <c r="E3" i="12"/>
  <c r="D3" i="12"/>
  <c r="C3" i="12"/>
  <c r="A3" i="12"/>
  <c r="H2" i="12"/>
  <c r="G2" i="12"/>
  <c r="F2" i="12"/>
  <c r="E2" i="12"/>
  <c r="D2" i="12"/>
  <c r="C2" i="12"/>
  <c r="A2" i="12"/>
  <c r="F1" i="12"/>
  <c r="C1" i="12"/>
  <c r="J2" i="12" l="1"/>
  <c r="E3" i="8"/>
  <c r="O17" i="11"/>
  <c r="J7" i="12"/>
  <c r="I3" i="12"/>
  <c r="I7" i="12"/>
  <c r="J3" i="12"/>
  <c r="I6" i="12"/>
  <c r="I2" i="12"/>
  <c r="J9" i="12"/>
  <c r="I10" i="12"/>
  <c r="J8" i="12"/>
  <c r="I9" i="12"/>
  <c r="I8" i="12"/>
  <c r="J6" i="12"/>
  <c r="J5" i="12"/>
  <c r="I4" i="12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N29" i="11" s="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20" i="11"/>
  <c r="L20" i="11"/>
  <c r="K20" i="11"/>
  <c r="J20" i="11"/>
  <c r="I20" i="11"/>
  <c r="H20" i="11"/>
  <c r="G20" i="11"/>
  <c r="F20" i="11"/>
  <c r="E20" i="11"/>
  <c r="D20" i="11"/>
  <c r="C20" i="11"/>
  <c r="A20" i="11"/>
  <c r="M19" i="11"/>
  <c r="L19" i="11"/>
  <c r="K19" i="11"/>
  <c r="J19" i="11"/>
  <c r="I19" i="11"/>
  <c r="H19" i="11"/>
  <c r="G19" i="11"/>
  <c r="F19" i="11"/>
  <c r="E19" i="11"/>
  <c r="D19" i="11"/>
  <c r="C19" i="11"/>
  <c r="A19" i="11"/>
  <c r="M18" i="11"/>
  <c r="L18" i="11"/>
  <c r="K18" i="11"/>
  <c r="J18" i="11"/>
  <c r="I18" i="11"/>
  <c r="H18" i="11"/>
  <c r="G18" i="11"/>
  <c r="F18" i="11"/>
  <c r="E18" i="11"/>
  <c r="D18" i="11"/>
  <c r="C18" i="11"/>
  <c r="A18" i="11"/>
  <c r="M16" i="11"/>
  <c r="L16" i="11"/>
  <c r="K16" i="11"/>
  <c r="J16" i="11"/>
  <c r="I16" i="11"/>
  <c r="H16" i="11"/>
  <c r="G16" i="11"/>
  <c r="F16" i="11"/>
  <c r="E16" i="11"/>
  <c r="D16" i="11"/>
  <c r="C16" i="11"/>
  <c r="A16" i="11"/>
  <c r="M15" i="11"/>
  <c r="L15" i="11"/>
  <c r="K15" i="11"/>
  <c r="J15" i="11"/>
  <c r="I15" i="11"/>
  <c r="H15" i="11"/>
  <c r="G15" i="11"/>
  <c r="F15" i="11"/>
  <c r="E15" i="11"/>
  <c r="D15" i="11"/>
  <c r="C15" i="11"/>
  <c r="A15" i="11"/>
  <c r="M14" i="11"/>
  <c r="L14" i="11"/>
  <c r="K14" i="11"/>
  <c r="J14" i="11"/>
  <c r="I14" i="11"/>
  <c r="H14" i="11"/>
  <c r="G14" i="11"/>
  <c r="F14" i="11"/>
  <c r="E14" i="11"/>
  <c r="D14" i="11"/>
  <c r="C14" i="11"/>
  <c r="A14" i="11"/>
  <c r="M13" i="11"/>
  <c r="L13" i="11"/>
  <c r="K13" i="11"/>
  <c r="J13" i="11"/>
  <c r="I13" i="11"/>
  <c r="H13" i="11"/>
  <c r="G13" i="11"/>
  <c r="F13" i="11"/>
  <c r="E13" i="11"/>
  <c r="D13" i="11"/>
  <c r="C13" i="11"/>
  <c r="A13" i="11"/>
  <c r="M12" i="11"/>
  <c r="L12" i="11"/>
  <c r="K12" i="11"/>
  <c r="J12" i="11"/>
  <c r="I12" i="11"/>
  <c r="H12" i="11"/>
  <c r="G12" i="11"/>
  <c r="F12" i="11"/>
  <c r="E12" i="11"/>
  <c r="D12" i="11"/>
  <c r="C12" i="11"/>
  <c r="A12" i="11"/>
  <c r="M11" i="11"/>
  <c r="L11" i="11"/>
  <c r="K11" i="11"/>
  <c r="J11" i="11"/>
  <c r="I11" i="11"/>
  <c r="H11" i="11"/>
  <c r="G11" i="11"/>
  <c r="F11" i="11"/>
  <c r="E11" i="11"/>
  <c r="D11" i="11"/>
  <c r="C11" i="11"/>
  <c r="A11" i="11"/>
  <c r="M10" i="11"/>
  <c r="L10" i="11"/>
  <c r="K10" i="11"/>
  <c r="J10" i="11"/>
  <c r="I10" i="11"/>
  <c r="H10" i="11"/>
  <c r="G10" i="11"/>
  <c r="F10" i="11"/>
  <c r="E10" i="11"/>
  <c r="D10" i="11"/>
  <c r="C10" i="11"/>
  <c r="A10" i="11"/>
  <c r="M9" i="11"/>
  <c r="L9" i="11"/>
  <c r="K9" i="11"/>
  <c r="J9" i="11"/>
  <c r="I9" i="11"/>
  <c r="H9" i="11"/>
  <c r="G9" i="11"/>
  <c r="F9" i="11"/>
  <c r="E9" i="11"/>
  <c r="D9" i="11"/>
  <c r="C9" i="11"/>
  <c r="A9" i="11"/>
  <c r="M8" i="11"/>
  <c r="L8" i="11"/>
  <c r="K8" i="11"/>
  <c r="J8" i="11"/>
  <c r="I8" i="11"/>
  <c r="H8" i="11"/>
  <c r="G8" i="11"/>
  <c r="F8" i="11"/>
  <c r="E8" i="11"/>
  <c r="D8" i="11"/>
  <c r="C8" i="11"/>
  <c r="A8" i="11"/>
  <c r="M7" i="11"/>
  <c r="L7" i="11"/>
  <c r="K7" i="11"/>
  <c r="J7" i="11"/>
  <c r="I7" i="11"/>
  <c r="H7" i="11"/>
  <c r="G7" i="11"/>
  <c r="F7" i="11"/>
  <c r="E7" i="11"/>
  <c r="D7" i="11"/>
  <c r="C7" i="11"/>
  <c r="A7" i="11"/>
  <c r="M6" i="11"/>
  <c r="L6" i="11"/>
  <c r="K6" i="11"/>
  <c r="J6" i="11"/>
  <c r="I6" i="11"/>
  <c r="H6" i="11"/>
  <c r="G6" i="11"/>
  <c r="F6" i="11"/>
  <c r="E6" i="11"/>
  <c r="D6" i="11"/>
  <c r="C6" i="11"/>
  <c r="A6" i="11"/>
  <c r="M5" i="11"/>
  <c r="L5" i="11"/>
  <c r="K5" i="11"/>
  <c r="J5" i="11"/>
  <c r="I5" i="11"/>
  <c r="H5" i="11"/>
  <c r="G5" i="11"/>
  <c r="F5" i="11"/>
  <c r="E5" i="11"/>
  <c r="D5" i="11"/>
  <c r="C5" i="11"/>
  <c r="A5" i="11"/>
  <c r="M4" i="11"/>
  <c r="L4" i="11"/>
  <c r="K4" i="11"/>
  <c r="J4" i="11"/>
  <c r="I4" i="11"/>
  <c r="H4" i="11"/>
  <c r="G4" i="11"/>
  <c r="F4" i="11"/>
  <c r="E4" i="11"/>
  <c r="D4" i="11"/>
  <c r="C4" i="11"/>
  <c r="A4" i="11"/>
  <c r="M3" i="11"/>
  <c r="L3" i="11"/>
  <c r="K3" i="11"/>
  <c r="J3" i="11"/>
  <c r="I3" i="11"/>
  <c r="H3" i="11"/>
  <c r="G3" i="11"/>
  <c r="F3" i="11"/>
  <c r="E3" i="11"/>
  <c r="D3" i="11"/>
  <c r="C3" i="11"/>
  <c r="A3" i="11"/>
  <c r="M2" i="11"/>
  <c r="L2" i="11"/>
  <c r="K2" i="11"/>
  <c r="J2" i="11"/>
  <c r="I2" i="11"/>
  <c r="H2" i="11"/>
  <c r="G2" i="11"/>
  <c r="F2" i="11"/>
  <c r="E2" i="11"/>
  <c r="D2" i="11"/>
  <c r="C2" i="11"/>
  <c r="A2" i="11"/>
  <c r="M1" i="11"/>
  <c r="L1" i="11"/>
  <c r="K1" i="11"/>
  <c r="J1" i="11"/>
  <c r="I1" i="11"/>
  <c r="H1" i="11"/>
  <c r="G1" i="11"/>
  <c r="F1" i="11"/>
  <c r="E1" i="11"/>
  <c r="D1" i="11"/>
  <c r="C1" i="11"/>
  <c r="O29" i="11"/>
  <c r="H3" i="8" l="1"/>
  <c r="H1" i="12" s="1"/>
  <c r="E1" i="12"/>
  <c r="O20" i="11"/>
  <c r="N11" i="11"/>
  <c r="O3" i="11"/>
  <c r="O15" i="11"/>
  <c r="O7" i="11"/>
  <c r="O21" i="11"/>
  <c r="N21" i="11"/>
  <c r="O11" i="11"/>
  <c r="N8" i="11"/>
  <c r="O6" i="11"/>
  <c r="O12" i="11"/>
  <c r="O16" i="11"/>
  <c r="N12" i="11"/>
  <c r="O2" i="11"/>
  <c r="O14" i="11"/>
  <c r="N20" i="11"/>
  <c r="O8" i="11"/>
  <c r="N7" i="11"/>
  <c r="N18" i="11"/>
  <c r="N4" i="11"/>
  <c r="N16" i="11"/>
  <c r="O10" i="11"/>
  <c r="N2" i="11"/>
  <c r="O5" i="11"/>
  <c r="N6" i="11"/>
  <c r="O9" i="11"/>
  <c r="O13" i="11"/>
  <c r="N14" i="11"/>
  <c r="O18" i="11"/>
  <c r="N22" i="11"/>
  <c r="O4" i="11"/>
  <c r="N13" i="11"/>
  <c r="N10" i="11"/>
  <c r="N19" i="11"/>
  <c r="N3" i="11"/>
  <c r="N5" i="11"/>
  <c r="N9" i="11"/>
  <c r="N15" i="11"/>
  <c r="O19" i="11"/>
  <c r="O30" i="11"/>
  <c r="O22" i="11"/>
  <c r="N30" i="11"/>
</calcChain>
</file>

<file path=xl/sharedStrings.xml><?xml version="1.0" encoding="utf-8"?>
<sst xmlns="http://schemas.openxmlformats.org/spreadsheetml/2006/main" count="154" uniqueCount="122">
  <si>
    <t>Realvækst, pct. år-år</t>
  </si>
  <si>
    <t>BNP</t>
  </si>
  <si>
    <t>Privat forbrug</t>
  </si>
  <si>
    <t>Offentligt forbrug</t>
  </si>
  <si>
    <t>Boliginvesteringer</t>
  </si>
  <si>
    <t>Erhvervsinvesteringer</t>
  </si>
  <si>
    <t>Offentlige investeringer</t>
  </si>
  <si>
    <t>Lagerinvesteringer (bidrag til BNP-vækst)</t>
  </si>
  <si>
    <t>Eksport</t>
  </si>
  <si>
    <t>… heraf industrieksport</t>
  </si>
  <si>
    <t>Import</t>
  </si>
  <si>
    <t>Eksportmarkedsvækst</t>
  </si>
  <si>
    <t>Vækst, pct. år-år</t>
  </si>
  <si>
    <t>Forbrugerpriser (HICP)</t>
  </si>
  <si>
    <t>Privat sektors disponible indkomst (nominel)</t>
  </si>
  <si>
    <t>Timeproduktivitet i byerhverv</t>
  </si>
  <si>
    <t>Gennemsnitligt niveau for året</t>
  </si>
  <si>
    <t>Gennemsnitlig obligationsrente, pct. p.a.</t>
  </si>
  <si>
    <t>30-årig realkreditobligationsrente, pct. p.a.</t>
  </si>
  <si>
    <t>1-årig realkreditobligationsrente, pct. p.a.</t>
  </si>
  <si>
    <t>T/N pengemarkedsrente, pct. p.a.</t>
  </si>
  <si>
    <t>Ledighed i 1.000 personer (netto)</t>
  </si>
  <si>
    <t>Samlet beskæftigelse i 1.000 personer</t>
  </si>
  <si>
    <t>… heraf privat beskæftigelse i 1.000 personer</t>
  </si>
  <si>
    <t>… heraf offentlig beskæftigelse i 1.000 personer</t>
  </si>
  <si>
    <t>Arbejdsstyrke i 1.000 personer (netto)</t>
  </si>
  <si>
    <t>Ledighed i 1.000 personer (brutto)</t>
  </si>
  <si>
    <t>Ledighedsprocent (netto)</t>
  </si>
  <si>
    <t>Ledighedsprocent (brutto)</t>
  </si>
  <si>
    <t>Nøgletal for dansk økonomi</t>
  </si>
  <si>
    <t>Faktisk</t>
  </si>
  <si>
    <r>
      <t>Skøn</t>
    </r>
    <r>
      <rPr>
        <vertAlign val="superscript"/>
        <sz val="10"/>
        <color theme="1"/>
        <rFont val="Calibri"/>
        <family val="2"/>
        <scheme val="minor"/>
      </rPr>
      <t>1)</t>
    </r>
  </si>
  <si>
    <t>Basisscenario</t>
  </si>
  <si>
    <r>
      <rPr>
        <u/>
        <sz val="9"/>
        <color theme="1"/>
        <rFont val="Calibri"/>
        <family val="2"/>
        <scheme val="minor"/>
      </rPr>
      <t>Anm.</t>
    </r>
    <r>
      <rPr>
        <sz val="9"/>
        <color theme="1"/>
        <rFont val="Calibri"/>
        <family val="2"/>
        <scheme val="minor"/>
      </rPr>
      <t xml:space="preserve">: Egen definition af arbejdsstyrke og ledighedsprocent. Ledigheden (netto) er ekskl. personer i aktivering, mens ledigheden </t>
    </r>
  </si>
  <si>
    <t>(brutto) er inkl. personer i aktivering. Ledighedsprocenten er udtrykt i pct. af arbejdsstyrken (netto hhv. brutto).</t>
  </si>
  <si>
    <t xml:space="preserve">Den gennemsnitlige obligationsrente er den gennemsnitlige effektive rente for alle cirkulerende obligationer i Danmark. </t>
  </si>
  <si>
    <t>Vækstrater angiver væksten i det årlige gennemsnit for nøgletallet.</t>
  </si>
  <si>
    <r>
      <rPr>
        <u/>
        <sz val="9"/>
        <color theme="1"/>
        <rFont val="Calibri"/>
        <family val="2"/>
        <scheme val="minor"/>
      </rPr>
      <t>Kilde</t>
    </r>
    <r>
      <rPr>
        <sz val="9"/>
        <color theme="1"/>
        <rFont val="Calibri"/>
        <family val="2"/>
        <scheme val="minor"/>
      </rPr>
      <t>: Nationalbanken og Finanstilsynet.</t>
    </r>
  </si>
  <si>
    <t>Stress-scenario</t>
  </si>
  <si>
    <t>Timeløn</t>
  </si>
  <si>
    <t>Nøgletal for dansk landbrug</t>
  </si>
  <si>
    <t>Svin</t>
  </si>
  <si>
    <t>Planteavl</t>
  </si>
  <si>
    <t>Jordpriser (landbrug/grunde)</t>
  </si>
  <si>
    <r>
      <rPr>
        <u/>
        <sz val="11"/>
        <color theme="1"/>
        <rFont val="Calibri"/>
        <family val="2"/>
        <scheme val="minor"/>
      </rPr>
      <t>Kilde</t>
    </r>
    <r>
      <rPr>
        <sz val="11"/>
        <color theme="1"/>
        <rFont val="Calibri"/>
        <family val="2"/>
        <scheme val="minor"/>
      </rPr>
      <t>: Finanstilsynet.</t>
    </r>
  </si>
  <si>
    <t>Realvækst, pct. kvartal-kvartal</t>
  </si>
  <si>
    <t>Vækst, pct. kvartal-kvartal</t>
  </si>
  <si>
    <t>Gennemsnitligt niveau</t>
  </si>
  <si>
    <t>Kvartalstallene er sæsonkorrigerede.</t>
  </si>
  <si>
    <t>Nøgletal for aktiekurser og udlånsvækst</t>
  </si>
  <si>
    <t xml:space="preserve">
Stress-scenario
</t>
  </si>
  <si>
    <t>Børsnoterede aktier, OMXC ultimo året</t>
  </si>
  <si>
    <t>Ikke-børsnoterede aktier, dagsværdi ultimo året</t>
  </si>
  <si>
    <t>Pengeinstitutters udlånsvækst (ultimo året)</t>
  </si>
  <si>
    <t>Realkreditinstitutters udlånsvækst (ultimo året)</t>
  </si>
  <si>
    <r>
      <rPr>
        <u/>
        <sz val="11"/>
        <color rgb="FF000000"/>
        <rFont val="Calibri"/>
        <family val="2"/>
      </rPr>
      <t>Anm.</t>
    </r>
    <r>
      <rPr>
        <sz val="11"/>
        <color theme="1"/>
        <rFont val="Calibri"/>
        <family val="2"/>
        <scheme val="minor"/>
      </rPr>
      <t xml:space="preserve">: Udlånsvækst baseret på de samlede udlån og garantidebitorer </t>
    </r>
    <r>
      <rPr>
        <u/>
        <sz val="11"/>
        <color rgb="FF000000"/>
        <rFont val="Calibri"/>
        <family val="2"/>
      </rPr>
      <t>før</t>
    </r>
    <r>
      <rPr>
        <sz val="11"/>
        <color theme="1"/>
        <rFont val="Calibri"/>
        <family val="2"/>
        <scheme val="minor"/>
      </rPr>
      <t xml:space="preserve"> nedskrivninger og hensættelser opgjort </t>
    </r>
  </si>
  <si>
    <r>
      <rPr>
        <u/>
        <sz val="11"/>
        <color rgb="FF000000"/>
        <rFont val="Calibri"/>
        <family val="2"/>
      </rPr>
      <t>Kilde</t>
    </r>
    <r>
      <rPr>
        <sz val="11"/>
        <color theme="1"/>
        <rFont val="Calibri"/>
        <family val="2"/>
        <scheme val="minor"/>
      </rPr>
      <t>: Finanstilsynet.</t>
    </r>
  </si>
  <si>
    <t>Variabelnavn</t>
  </si>
  <si>
    <t>Variabel</t>
  </si>
  <si>
    <t>Stress_Akk</t>
  </si>
  <si>
    <t>Basis_Akk</t>
  </si>
  <si>
    <t>BNP_Vaekst</t>
  </si>
  <si>
    <t>PForbug_Vaekst</t>
  </si>
  <si>
    <t>OffForbrug_Vaekst</t>
  </si>
  <si>
    <t>BoligInv_Vaekst</t>
  </si>
  <si>
    <t>ErhvInv_Vaekst</t>
  </si>
  <si>
    <t>OffInv_Vaekst</t>
  </si>
  <si>
    <t>LagerInv_Vaekst</t>
  </si>
  <si>
    <t>Eksport_Vaekst</t>
  </si>
  <si>
    <t>Eksport_Indu_Vaekst</t>
  </si>
  <si>
    <t>Import_Vaekst</t>
  </si>
  <si>
    <t>EksportMarked_Vaekst</t>
  </si>
  <si>
    <t>Forbrugerpris_Vaekst</t>
  </si>
  <si>
    <t>Timeloen_Vaekst</t>
  </si>
  <si>
    <t>DisponibelIndk_Vaekst</t>
  </si>
  <si>
    <t>Huspris_Vaekst</t>
  </si>
  <si>
    <t>Timeproduktivitet_Vaekst</t>
  </si>
  <si>
    <t>RenteObli</t>
  </si>
  <si>
    <t>RenteReal30</t>
  </si>
  <si>
    <t>RenteReal1</t>
  </si>
  <si>
    <t>RenteTN</t>
  </si>
  <si>
    <t>Ledighed_Netto</t>
  </si>
  <si>
    <t>Beskaeftigelse</t>
  </si>
  <si>
    <t>Beskaeftigelse_Privat</t>
  </si>
  <si>
    <t>Beskaeftigelse_Off</t>
  </si>
  <si>
    <t>Arbejdsstyrke</t>
  </si>
  <si>
    <t>Ledighed_Brutto</t>
  </si>
  <si>
    <t>LedighedPct_Netto</t>
  </si>
  <si>
    <t>LedighedPct_Brutto</t>
  </si>
  <si>
    <t>Naturmaelk</t>
  </si>
  <si>
    <t>Kvaeg</t>
  </si>
  <si>
    <t>Jordpris</t>
  </si>
  <si>
    <t>Aktiekurs_Not</t>
  </si>
  <si>
    <t>Aktiekurs_Unot</t>
  </si>
  <si>
    <t>UV_PI</t>
  </si>
  <si>
    <t>UV_RI</t>
  </si>
  <si>
    <t>Afsætningspriser</t>
  </si>
  <si>
    <t xml:space="preserve"> Mælk</t>
  </si>
  <si>
    <t xml:space="preserve">  Svin</t>
  </si>
  <si>
    <t xml:space="preserve">  Planteavl</t>
  </si>
  <si>
    <t xml:space="preserve">  Kvæg</t>
  </si>
  <si>
    <t>2024q4</t>
  </si>
  <si>
    <t>Boligpriser</t>
  </si>
  <si>
    <t>Priser på erhvervsejendomme</t>
  </si>
  <si>
    <r>
      <rPr>
        <u/>
        <sz val="11"/>
        <color theme="1"/>
        <rFont val="Calibri"/>
        <family val="2"/>
        <scheme val="minor"/>
      </rPr>
      <t>Anm.</t>
    </r>
    <r>
      <rPr>
        <sz val="11"/>
        <color theme="1"/>
        <rFont val="Calibri"/>
        <family val="2"/>
        <scheme val="minor"/>
      </rPr>
      <t>: Vækstrater angiver væksten i det årlige gennemsnit for nøgletallet. Planteavl anvendes for alle typer af afgrøder, herunder hvede, havre, rug, byg og rasp.</t>
    </r>
  </si>
  <si>
    <r>
      <t xml:space="preserve">ultimo året. For realkreditinstitutterne endvidere vækst i udlånet </t>
    </r>
    <r>
      <rPr>
        <u/>
        <sz val="11"/>
        <color theme="1"/>
        <rFont val="Calibri"/>
        <family val="2"/>
        <scheme val="minor"/>
      </rPr>
      <t>før</t>
    </r>
    <r>
      <rPr>
        <sz val="11"/>
        <color theme="1"/>
        <rFont val="Calibri"/>
        <family val="2"/>
        <scheme val="minor"/>
      </rPr>
      <t xml:space="preserve"> dagsværdiregulering.</t>
    </r>
  </si>
  <si>
    <r>
      <t xml:space="preserve">Memo: Vækst i boligpriser fra 4. kvt. til 4. kvt. </t>
    </r>
    <r>
      <rPr>
        <i/>
        <vertAlign val="superscript"/>
        <sz val="10"/>
        <color theme="1"/>
        <rFont val="Calibri"/>
        <family val="2"/>
        <scheme val="minor"/>
      </rPr>
      <t>2)</t>
    </r>
  </si>
  <si>
    <r>
      <t xml:space="preserve">Memo: Vækst i priser på erhvervsejd. fra 4. kvt. til 4. kvt. </t>
    </r>
    <r>
      <rPr>
        <i/>
        <vertAlign val="superscript"/>
        <sz val="10"/>
        <color theme="1"/>
        <rFont val="Calibri"/>
        <family val="2"/>
        <scheme val="minor"/>
      </rPr>
      <t>2)</t>
    </r>
  </si>
  <si>
    <r>
      <t xml:space="preserve">Memo: Gns.lig obligationsrente i årets 4. kvartal   </t>
    </r>
    <r>
      <rPr>
        <i/>
        <vertAlign val="superscript"/>
        <sz val="10"/>
        <color theme="1"/>
        <rFont val="Calibri"/>
        <family val="2"/>
        <scheme val="minor"/>
      </rPr>
      <t>3)</t>
    </r>
  </si>
  <si>
    <t>ErhvEjen_vækst</t>
  </si>
  <si>
    <t>2025q1</t>
  </si>
  <si>
    <t>2025q2</t>
  </si>
  <si>
    <t>2025q3</t>
  </si>
  <si>
    <t>2025q4</t>
  </si>
  <si>
    <t>Årsniveau 2024=100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</si>
  <si>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2024-tal er Nationalbankens september-skøn, jf. Danmarks Nationalbank, "Udsigter for dansk økonomi" fra september 2024.</t>
    </r>
  </si>
  <si>
    <t>Nationalregnskabstal for 2024Q4 er opregnet til årsniveau.</t>
  </si>
  <si>
    <t>Faktiske tal for 2023 er opgjort i september 2024 og indeholder således ikke efterfølgende revisioner af Nationalregnskabet.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</si>
  <si>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Tal for 2024 er Nationalbankens september-skøn, jf. Danmarks Nationalbank, "Udsigter for dansk økonomi" fra september 2024.</t>
    </r>
  </si>
  <si>
    <r>
      <rPr>
        <vertAlign val="superscript"/>
        <sz val="9"/>
        <rFont val="Calibri"/>
        <family val="2"/>
      </rPr>
      <t>2)</t>
    </r>
    <r>
      <rPr>
        <sz val="9"/>
        <rFont val="Calibri"/>
        <family val="2"/>
      </rPr>
      <t xml:space="preserve">  Angiver vækst i boligpriser og priser på erhv.ejendomme fra 4. kvartal (gennemsnit) i det forudgående år til 4. kvartal (gennemsnit) i det pågældende år.</t>
    </r>
  </si>
  <si>
    <r>
      <t xml:space="preserve">Memo: T/N pengemarkedsrente i årets 4. kvartal   </t>
    </r>
    <r>
      <rPr>
        <i/>
        <vertAlign val="superscript"/>
        <sz val="10"/>
        <color theme="1"/>
        <rFont val="Calibri"/>
        <family val="2"/>
        <scheme val="minor"/>
      </rPr>
      <t>3)</t>
    </r>
  </si>
  <si>
    <r>
      <rPr>
        <vertAlign val="superscript"/>
        <sz val="9"/>
        <rFont val="Calibri"/>
        <family val="2"/>
      </rPr>
      <t xml:space="preserve">3) </t>
    </r>
    <r>
      <rPr>
        <sz val="9"/>
        <rFont val="Calibri"/>
        <family val="2"/>
      </rPr>
      <t xml:space="preserve"> Angiver det gennemsnitlige niveau for obligationsrenten og T/N pengemarkedsrenten i 4. kvartal i det pågældende år.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</si>
</sst>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 * #,##0.00_ ;_ * \-#,##0.00_ ;_ * &quot;-&quot;??_ ;_ @_ "/>
    <numFmt numFmtId="166" formatCode="0.0%"/>
    <numFmt numFmtId="167" formatCode="0.00000"/>
    <numFmt numFmtId="168" formatCode="0.0000"/>
    <numFmt numFmtId="169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color rgb="FFFF9933"/>
      <name val="Calibri"/>
      <family val="2"/>
    </font>
    <font>
      <b/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E5F32"/>
        <bgColor rgb="FF000000"/>
      </patternFill>
    </fill>
    <fill>
      <patternFill patternType="solid">
        <fgColor rgb="FF99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5">
    <xf numFmtId="0" fontId="0" fillId="0" borderId="0" xfId="0"/>
    <xf numFmtId="0" fontId="0" fillId="4" borderId="0" xfId="0" applyFill="1"/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3" fillId="4" borderId="4" xfId="0" applyFont="1" applyFill="1" applyBorder="1"/>
    <xf numFmtId="166" fontId="0" fillId="4" borderId="0" xfId="1" applyNumberFormat="1" applyFont="1" applyFill="1"/>
    <xf numFmtId="166" fontId="0" fillId="0" borderId="0" xfId="1" applyNumberFormat="1" applyFont="1" applyFill="1"/>
    <xf numFmtId="0" fontId="3" fillId="4" borderId="0" xfId="0" applyFont="1" applyFill="1"/>
    <xf numFmtId="0" fontId="6" fillId="4" borderId="0" xfId="0" applyFont="1" applyFill="1"/>
    <xf numFmtId="167" fontId="0" fillId="4" borderId="0" xfId="0" applyNumberFormat="1" applyFill="1"/>
    <xf numFmtId="168" fontId="0" fillId="4" borderId="0" xfId="0" applyNumberFormat="1" applyFill="1"/>
    <xf numFmtId="164" fontId="0" fillId="0" borderId="0" xfId="0" applyNumberFormat="1"/>
    <xf numFmtId="169" fontId="3" fillId="4" borderId="0" xfId="0" applyNumberFormat="1" applyFont="1" applyFill="1"/>
    <xf numFmtId="169" fontId="3" fillId="4" borderId="5" xfId="0" applyNumberFormat="1" applyFont="1" applyFill="1" applyBorder="1"/>
    <xf numFmtId="169" fontId="3" fillId="4" borderId="2" xfId="0" applyNumberFormat="1" applyFont="1" applyFill="1" applyBorder="1"/>
    <xf numFmtId="169" fontId="3" fillId="4" borderId="0" xfId="2" applyNumberFormat="1" applyFont="1" applyFill="1" applyBorder="1" applyAlignment="1">
      <alignment horizontal="right" indent="2"/>
    </xf>
    <xf numFmtId="169" fontId="3" fillId="4" borderId="5" xfId="2" applyNumberFormat="1" applyFont="1" applyFill="1" applyBorder="1" applyAlignment="1">
      <alignment horizontal="right" indent="2"/>
    </xf>
    <xf numFmtId="3" fontId="3" fillId="4" borderId="0" xfId="2" applyNumberFormat="1" applyFont="1" applyFill="1" applyBorder="1" applyAlignment="1">
      <alignment horizontal="right" indent="2"/>
    </xf>
    <xf numFmtId="3" fontId="3" fillId="4" borderId="5" xfId="2" applyNumberFormat="1" applyFont="1" applyFill="1" applyBorder="1" applyAlignment="1">
      <alignment horizontal="right" indent="2"/>
    </xf>
    <xf numFmtId="0" fontId="2" fillId="4" borderId="4" xfId="0" applyFont="1" applyFill="1" applyBorder="1"/>
    <xf numFmtId="0" fontId="3" fillId="4" borderId="6" xfId="0" applyFont="1" applyFill="1" applyBorder="1"/>
    <xf numFmtId="169" fontId="3" fillId="4" borderId="7" xfId="2" applyNumberFormat="1" applyFont="1" applyFill="1" applyBorder="1" applyAlignment="1">
      <alignment horizontal="right" indent="2"/>
    </xf>
    <xf numFmtId="169" fontId="3" fillId="4" borderId="8" xfId="2" applyNumberFormat="1" applyFont="1" applyFill="1" applyBorder="1" applyAlignment="1">
      <alignment horizontal="right" indent="2"/>
    </xf>
    <xf numFmtId="0" fontId="10" fillId="4" borderId="0" xfId="0" applyFont="1" applyFill="1"/>
    <xf numFmtId="0" fontId="12" fillId="5" borderId="0" xfId="0" applyFont="1" applyFill="1"/>
    <xf numFmtId="0" fontId="0" fillId="4" borderId="0" xfId="0" applyFill="1" applyAlignment="1">
      <alignment vertical="center"/>
    </xf>
    <xf numFmtId="167" fontId="0" fillId="4" borderId="0" xfId="0" applyNumberFormat="1" applyFill="1" applyAlignment="1">
      <alignment vertical="center"/>
    </xf>
    <xf numFmtId="168" fontId="0" fillId="4" borderId="0" xfId="0" applyNumberFormat="1" applyFill="1" applyAlignment="1">
      <alignment vertic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6" fillId="4" borderId="2" xfId="0" applyFont="1" applyFill="1" applyBorder="1" applyAlignment="1">
      <alignment horizontal="left" indent="1"/>
    </xf>
    <xf numFmtId="0" fontId="0" fillId="4" borderId="2" xfId="0" applyFill="1" applyBorder="1"/>
    <xf numFmtId="0" fontId="0" fillId="4" borderId="5" xfId="0" applyFill="1" applyBorder="1"/>
    <xf numFmtId="1" fontId="0" fillId="4" borderId="2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right" indent="3"/>
    </xf>
    <xf numFmtId="1" fontId="0" fillId="4" borderId="5" xfId="0" applyNumberFormat="1" applyFill="1" applyBorder="1" applyAlignment="1">
      <alignment horizontal="right" indent="3"/>
    </xf>
    <xf numFmtId="0" fontId="17" fillId="4" borderId="2" xfId="0" applyFont="1" applyFill="1" applyBorder="1" applyAlignment="1">
      <alignment horizontal="left" indent="1"/>
    </xf>
    <xf numFmtId="0" fontId="16" fillId="4" borderId="12" xfId="0" applyFont="1" applyFill="1" applyBorder="1"/>
    <xf numFmtId="164" fontId="0" fillId="4" borderId="12" xfId="0" applyNumberFormat="1" applyFill="1" applyBorder="1" applyAlignment="1">
      <alignment horizontal="right" indent="2"/>
    </xf>
    <xf numFmtId="164" fontId="0" fillId="4" borderId="7" xfId="0" applyNumberFormat="1" applyFill="1" applyBorder="1" applyAlignment="1">
      <alignment horizontal="right" indent="2"/>
    </xf>
    <xf numFmtId="164" fontId="0" fillId="4" borderId="8" xfId="0" applyNumberFormat="1" applyFill="1" applyBorder="1" applyAlignment="1">
      <alignment horizontal="right" indent="2"/>
    </xf>
    <xf numFmtId="0" fontId="0" fillId="4" borderId="8" xfId="0" applyFill="1" applyBorder="1"/>
    <xf numFmtId="164" fontId="0" fillId="4" borderId="0" xfId="0" applyNumberFormat="1" applyFill="1"/>
    <xf numFmtId="0" fontId="0" fillId="4" borderId="0" xfId="0" applyFill="1" applyAlignment="1">
      <alignment wrapText="1"/>
    </xf>
    <xf numFmtId="0" fontId="5" fillId="4" borderId="11" xfId="0" applyFont="1" applyFill="1" applyBorder="1" applyAlignment="1">
      <alignment wrapText="1"/>
    </xf>
    <xf numFmtId="0" fontId="0" fillId="0" borderId="0" xfId="0" applyAlignment="1">
      <alignment wrapText="1"/>
    </xf>
    <xf numFmtId="3" fontId="3" fillId="4" borderId="2" xfId="2" applyNumberFormat="1" applyFont="1" applyFill="1" applyBorder="1" applyAlignment="1">
      <alignment horizontal="right" indent="2"/>
    </xf>
    <xf numFmtId="169" fontId="3" fillId="4" borderId="2" xfId="2" applyNumberFormat="1" applyFont="1" applyFill="1" applyBorder="1" applyAlignment="1">
      <alignment horizontal="right" indent="2"/>
    </xf>
    <xf numFmtId="0" fontId="3" fillId="4" borderId="2" xfId="0" applyFont="1" applyFill="1" applyBorder="1" applyAlignment="1">
      <alignment horizontal="right" indent="2"/>
    </xf>
    <xf numFmtId="0" fontId="5" fillId="4" borderId="2" xfId="0" applyFont="1" applyFill="1" applyBorder="1" applyAlignment="1">
      <alignment horizontal="right" indent="2"/>
    </xf>
    <xf numFmtId="0" fontId="0" fillId="0" borderId="4" xfId="0" applyBorder="1"/>
    <xf numFmtId="3" fontId="0" fillId="4" borderId="0" xfId="0" applyNumberFormat="1" applyFill="1"/>
    <xf numFmtId="166" fontId="0" fillId="4" borderId="0" xfId="1" applyNumberFormat="1" applyFont="1" applyFill="1" applyBorder="1"/>
    <xf numFmtId="166" fontId="0" fillId="0" borderId="0" xfId="1" applyNumberFormat="1" applyFont="1" applyFill="1" applyBorder="1"/>
    <xf numFmtId="0" fontId="3" fillId="4" borderId="12" xfId="0" applyFont="1" applyFill="1" applyBorder="1" applyAlignment="1">
      <alignment horizontal="right" indent="2"/>
    </xf>
    <xf numFmtId="0" fontId="3" fillId="4" borderId="8" xfId="0" applyFont="1" applyFill="1" applyBorder="1" applyAlignment="1">
      <alignment horizontal="right" indent="2"/>
    </xf>
    <xf numFmtId="164" fontId="3" fillId="4" borderId="12" xfId="0" applyNumberFormat="1" applyFont="1" applyFill="1" applyBorder="1"/>
    <xf numFmtId="164" fontId="3" fillId="4" borderId="7" xfId="0" applyNumberFormat="1" applyFont="1" applyFill="1" applyBorder="1"/>
    <xf numFmtId="0" fontId="3" fillId="4" borderId="8" xfId="0" applyFont="1" applyFill="1" applyBorder="1"/>
    <xf numFmtId="0" fontId="10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22" fillId="5" borderId="0" xfId="0" applyFont="1" applyFill="1"/>
    <xf numFmtId="0" fontId="23" fillId="5" borderId="0" xfId="0" applyFont="1" applyFill="1"/>
    <xf numFmtId="167" fontId="22" fillId="5" borderId="0" xfId="0" applyNumberFormat="1" applyFont="1" applyFill="1"/>
    <xf numFmtId="168" fontId="22" fillId="5" borderId="0" xfId="0" applyNumberFormat="1" applyFont="1" applyFill="1"/>
    <xf numFmtId="0" fontId="23" fillId="5" borderId="12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left" indent="1"/>
    </xf>
    <xf numFmtId="0" fontId="23" fillId="5" borderId="2" xfId="0" applyFont="1" applyFill="1" applyBorder="1"/>
    <xf numFmtId="0" fontId="23" fillId="5" borderId="5" xfId="0" applyFont="1" applyFill="1" applyBorder="1"/>
    <xf numFmtId="0" fontId="23" fillId="5" borderId="2" xfId="0" applyFont="1" applyFill="1" applyBorder="1" applyAlignment="1">
      <alignment horizontal="left" indent="1"/>
    </xf>
    <xf numFmtId="1" fontId="23" fillId="5" borderId="2" xfId="0" applyNumberFormat="1" applyFont="1" applyFill="1" applyBorder="1" applyAlignment="1">
      <alignment horizontal="right" indent="3"/>
    </xf>
    <xf numFmtId="1" fontId="23" fillId="5" borderId="0" xfId="0" applyNumberFormat="1" applyFont="1" applyFill="1" applyAlignment="1">
      <alignment horizontal="right" indent="3"/>
    </xf>
    <xf numFmtId="1" fontId="23" fillId="5" borderId="5" xfId="0" applyNumberFormat="1" applyFont="1" applyFill="1" applyBorder="1" applyAlignment="1">
      <alignment horizontal="right" indent="3"/>
    </xf>
    <xf numFmtId="164" fontId="23" fillId="5" borderId="2" xfId="0" applyNumberFormat="1" applyFont="1" applyFill="1" applyBorder="1" applyAlignment="1">
      <alignment horizontal="right" indent="3"/>
    </xf>
    <xf numFmtId="164" fontId="23" fillId="5" borderId="0" xfId="0" applyNumberFormat="1" applyFont="1" applyFill="1" applyAlignment="1">
      <alignment horizontal="right" indent="3"/>
    </xf>
    <xf numFmtId="164" fontId="23" fillId="5" borderId="5" xfId="0" applyNumberFormat="1" applyFont="1" applyFill="1" applyBorder="1" applyAlignment="1">
      <alignment horizontal="right" indent="3"/>
    </xf>
    <xf numFmtId="0" fontId="26" fillId="5" borderId="12" xfId="0" applyFont="1" applyFill="1" applyBorder="1"/>
    <xf numFmtId="164" fontId="23" fillId="5" borderId="12" xfId="0" applyNumberFormat="1" applyFont="1" applyFill="1" applyBorder="1" applyAlignment="1">
      <alignment horizontal="right" indent="2"/>
    </xf>
    <xf numFmtId="164" fontId="23" fillId="5" borderId="7" xfId="0" applyNumberFormat="1" applyFont="1" applyFill="1" applyBorder="1" applyAlignment="1">
      <alignment horizontal="right" indent="2"/>
    </xf>
    <xf numFmtId="164" fontId="23" fillId="5" borderId="8" xfId="0" applyNumberFormat="1" applyFont="1" applyFill="1" applyBorder="1" applyAlignment="1">
      <alignment horizontal="right" indent="2"/>
    </xf>
    <xf numFmtId="0" fontId="23" fillId="5" borderId="8" xfId="0" applyFont="1" applyFill="1" applyBorder="1"/>
    <xf numFmtId="0" fontId="23" fillId="5" borderId="0" xfId="0" applyFont="1" applyFill="1" applyAlignment="1">
      <alignment vertical="center"/>
    </xf>
    <xf numFmtId="167" fontId="23" fillId="5" borderId="0" xfId="0" applyNumberFormat="1" applyFont="1" applyFill="1"/>
    <xf numFmtId="168" fontId="23" fillId="5" borderId="0" xfId="0" applyNumberFormat="1" applyFont="1" applyFill="1"/>
    <xf numFmtId="167" fontId="23" fillId="8" borderId="0" xfId="0" applyNumberFormat="1" applyFont="1" applyFill="1" applyAlignment="1">
      <alignment vertical="center"/>
    </xf>
    <xf numFmtId="168" fontId="23" fillId="8" borderId="0" xfId="0" applyNumberFormat="1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8" fillId="0" borderId="3" xfId="0" applyFont="1" applyBorder="1"/>
    <xf numFmtId="0" fontId="20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3" fillId="0" borderId="3" xfId="0" applyFont="1" applyBorder="1"/>
    <xf numFmtId="0" fontId="3" fillId="9" borderId="3" xfId="0" applyFont="1" applyFill="1" applyBorder="1"/>
    <xf numFmtId="0" fontId="0" fillId="9" borderId="0" xfId="0" applyFill="1"/>
    <xf numFmtId="3" fontId="3" fillId="0" borderId="3" xfId="0" applyNumberFormat="1" applyFont="1" applyBorder="1"/>
    <xf numFmtId="1" fontId="3" fillId="0" borderId="3" xfId="0" applyNumberFormat="1" applyFont="1" applyBorder="1"/>
    <xf numFmtId="0" fontId="14" fillId="4" borderId="2" xfId="0" applyFont="1" applyFill="1" applyBorder="1" applyAlignment="1">
      <alignment horizontal="left" indent="1"/>
    </xf>
    <xf numFmtId="0" fontId="0" fillId="4" borderId="2" xfId="0" quotePrefix="1" applyFill="1" applyBorder="1" applyAlignment="1">
      <alignment horizontal="left" indent="1"/>
    </xf>
    <xf numFmtId="0" fontId="17" fillId="4" borderId="2" xfId="0" quotePrefix="1" applyFont="1" applyFill="1" applyBorder="1" applyAlignment="1">
      <alignment horizontal="left" indent="1"/>
    </xf>
    <xf numFmtId="0" fontId="3" fillId="4" borderId="2" xfId="0" applyFont="1" applyFill="1" applyBorder="1"/>
    <xf numFmtId="169" fontId="2" fillId="4" borderId="0" xfId="2" applyNumberFormat="1" applyFont="1" applyFill="1" applyBorder="1" applyAlignment="1">
      <alignment horizontal="left" indent="2"/>
    </xf>
    <xf numFmtId="0" fontId="2" fillId="4" borderId="4" xfId="0" applyFont="1" applyFill="1" applyBorder="1" applyAlignment="1">
      <alignment wrapText="1"/>
    </xf>
    <xf numFmtId="169" fontId="3" fillId="4" borderId="12" xfId="2" applyNumberFormat="1" applyFont="1" applyFill="1" applyBorder="1" applyAlignment="1">
      <alignment horizontal="right" indent="2"/>
    </xf>
    <xf numFmtId="169" fontId="2" fillId="4" borderId="2" xfId="2" applyNumberFormat="1" applyFont="1" applyFill="1" applyBorder="1" applyAlignment="1">
      <alignment horizontal="right" indent="2"/>
    </xf>
    <xf numFmtId="169" fontId="2" fillId="4" borderId="0" xfId="2" applyNumberFormat="1" applyFont="1" applyFill="1" applyBorder="1" applyAlignment="1">
      <alignment horizontal="right" indent="2"/>
    </xf>
    <xf numFmtId="169" fontId="2" fillId="4" borderId="5" xfId="2" applyNumberFormat="1" applyFont="1" applyFill="1" applyBorder="1" applyAlignment="1">
      <alignment horizontal="right" indent="2"/>
    </xf>
    <xf numFmtId="169" fontId="3" fillId="0" borderId="0" xfId="2" applyNumberFormat="1" applyFont="1" applyFill="1" applyBorder="1" applyAlignment="1">
      <alignment horizontal="right" indent="2"/>
    </xf>
    <xf numFmtId="0" fontId="2" fillId="0" borderId="4" xfId="0" applyFont="1" applyBorder="1"/>
    <xf numFmtId="169" fontId="2" fillId="0" borderId="5" xfId="2" applyNumberFormat="1" applyFont="1" applyFill="1" applyBorder="1" applyAlignment="1">
      <alignment horizontal="right" indent="2"/>
    </xf>
    <xf numFmtId="0" fontId="2" fillId="4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69" fontId="20" fillId="4" borderId="14" xfId="0" applyNumberFormat="1" applyFont="1" applyFill="1" applyBorder="1" applyAlignment="1">
      <alignment horizontal="center" wrapText="1"/>
    </xf>
    <xf numFmtId="169" fontId="20" fillId="4" borderId="15" xfId="0" applyNumberFormat="1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4" fillId="5" borderId="1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</cellXfs>
  <cellStyles count="3">
    <cellStyle name="Komma 2" xfId="2" xr:uid="{00000000-0005-0000-0000-000000000000}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workbookViewId="0">
      <selection activeCell="F6" sqref="F6"/>
    </sheetView>
  </sheetViews>
  <sheetFormatPr defaultRowHeight="14.5" x14ac:dyDescent="0.35"/>
  <cols>
    <col min="1" max="1" width="37.81640625" bestFit="1" customWidth="1"/>
    <col min="2" max="2" width="12.54296875" bestFit="1" customWidth="1"/>
    <col min="4" max="5" width="9.54296875" bestFit="1" customWidth="1"/>
    <col min="6" max="8" width="10.54296875" bestFit="1" customWidth="1"/>
  </cols>
  <sheetData>
    <row r="1" spans="1:10" x14ac:dyDescent="0.35">
      <c r="A1" s="92" t="s">
        <v>57</v>
      </c>
      <c r="B1" s="93" t="s">
        <v>58</v>
      </c>
      <c r="C1" s="94" t="str">
        <f>"Basis_"&amp;Landbrug!C$3</f>
        <v>Basis_2025</v>
      </c>
      <c r="D1" s="94" t="str">
        <f>"Basis_"&amp;Landbrug!D$3</f>
        <v>Basis_2026</v>
      </c>
      <c r="E1" s="94" t="str">
        <f>"Basis_"&amp;Landbrug!E$3</f>
        <v>Basis_2027</v>
      </c>
      <c r="F1" s="94" t="str">
        <f>"Stress_"&amp;Landbrug!F$3</f>
        <v>Stress_2025</v>
      </c>
      <c r="G1" s="94" t="str">
        <f>"Stress_"&amp;Landbrug!G$3</f>
        <v>Stress_2026</v>
      </c>
      <c r="H1" s="94" t="str">
        <f>"Stress_"&amp;Landbrug!H$3</f>
        <v>Stress_2027</v>
      </c>
      <c r="I1" s="94" t="s">
        <v>59</v>
      </c>
      <c r="J1" s="94" t="s">
        <v>60</v>
      </c>
    </row>
    <row r="2" spans="1:10" x14ac:dyDescent="0.35">
      <c r="A2" s="99" t="str">
        <f>Landbrug!B6</f>
        <v xml:space="preserve"> Mælk</v>
      </c>
      <c r="B2" s="95" t="s">
        <v>89</v>
      </c>
      <c r="C2" s="99">
        <f>Landbrug!C6</f>
        <v>0</v>
      </c>
      <c r="D2" s="99">
        <f>Landbrug!D6</f>
        <v>0</v>
      </c>
      <c r="E2" s="99">
        <f>Landbrug!E6</f>
        <v>0</v>
      </c>
      <c r="F2" s="99">
        <f>Landbrug!F6</f>
        <v>-15</v>
      </c>
      <c r="G2" s="99">
        <f>Landbrug!G6</f>
        <v>-20</v>
      </c>
      <c r="H2" s="99">
        <f>Landbrug!H6</f>
        <v>0</v>
      </c>
      <c r="I2" s="95">
        <f>((1+F2/100)*(1+G2/100)*(1+H2/100)-1)*100</f>
        <v>-31.999999999999996</v>
      </c>
      <c r="J2" s="95">
        <f>((1+C2/100)*(1+D2/100)*(1+E2/100)-1)*100</f>
        <v>0</v>
      </c>
    </row>
    <row r="3" spans="1:10" x14ac:dyDescent="0.35">
      <c r="A3" s="99" t="str">
        <f>Landbrug!B7</f>
        <v xml:space="preserve">  Kvæg</v>
      </c>
      <c r="B3" s="95" t="s">
        <v>90</v>
      </c>
      <c r="C3" s="99">
        <f>Landbrug!C7</f>
        <v>0</v>
      </c>
      <c r="D3" s="99">
        <f>Landbrug!D7</f>
        <v>0</v>
      </c>
      <c r="E3" s="99">
        <f>Landbrug!E7</f>
        <v>0</v>
      </c>
      <c r="F3" s="99">
        <f>Landbrug!F7</f>
        <v>-10</v>
      </c>
      <c r="G3" s="99">
        <f>Landbrug!G7</f>
        <v>-20</v>
      </c>
      <c r="H3" s="99">
        <f>Landbrug!H7</f>
        <v>0</v>
      </c>
      <c r="I3" s="95">
        <f t="shared" ref="I3:I10" si="0">((1+F3/100)*(1+G3/100)*(1+H3/100)-1)*100</f>
        <v>-27.999999999999993</v>
      </c>
      <c r="J3" s="95">
        <f t="shared" ref="J3:J10" si="1">((1+C3/100)*(1+D3/100)*(1+E3/100)-1)*100</f>
        <v>0</v>
      </c>
    </row>
    <row r="4" spans="1:10" x14ac:dyDescent="0.35">
      <c r="A4" s="99" t="str">
        <f>Landbrug!B8</f>
        <v xml:space="preserve">  Svin</v>
      </c>
      <c r="B4" s="95" t="s">
        <v>41</v>
      </c>
      <c r="C4" s="99">
        <f>Landbrug!C8</f>
        <v>0</v>
      </c>
      <c r="D4" s="99">
        <f>Landbrug!D8</f>
        <v>0</v>
      </c>
      <c r="E4" s="99">
        <f>Landbrug!E8</f>
        <v>0</v>
      </c>
      <c r="F4" s="99">
        <f>Landbrug!F8</f>
        <v>-10</v>
      </c>
      <c r="G4" s="99">
        <f>Landbrug!G8</f>
        <v>-20</v>
      </c>
      <c r="H4" s="99">
        <f>Landbrug!H8</f>
        <v>0</v>
      </c>
      <c r="I4" s="95">
        <f t="shared" si="0"/>
        <v>-27.999999999999993</v>
      </c>
      <c r="J4" s="95">
        <f t="shared" si="1"/>
        <v>0</v>
      </c>
    </row>
    <row r="5" spans="1:10" x14ac:dyDescent="0.35">
      <c r="A5" s="99" t="str">
        <f>Landbrug!B9</f>
        <v xml:space="preserve">  Planteavl</v>
      </c>
      <c r="B5" s="95" t="s">
        <v>42</v>
      </c>
      <c r="C5" s="99">
        <f>Landbrug!C9</f>
        <v>0</v>
      </c>
      <c r="D5" s="99">
        <f>Landbrug!D9</f>
        <v>0</v>
      </c>
      <c r="E5" s="99">
        <f>Landbrug!E9</f>
        <v>0</v>
      </c>
      <c r="F5" s="99">
        <f>Landbrug!F9</f>
        <v>-15</v>
      </c>
      <c r="G5" s="99">
        <f>Landbrug!G9</f>
        <v>-20</v>
      </c>
      <c r="H5" s="99">
        <f>Landbrug!H9</f>
        <v>0</v>
      </c>
      <c r="I5" s="95">
        <f t="shared" si="0"/>
        <v>-31.999999999999996</v>
      </c>
      <c r="J5" s="95">
        <f t="shared" si="1"/>
        <v>0</v>
      </c>
    </row>
    <row r="6" spans="1:10" x14ac:dyDescent="0.35">
      <c r="A6" s="99" t="str">
        <f>Landbrug!B11</f>
        <v>Jordpriser (landbrug/grunde)</v>
      </c>
      <c r="B6" s="95" t="s">
        <v>91</v>
      </c>
      <c r="C6" s="99">
        <f>Landbrug!C11</f>
        <v>2</v>
      </c>
      <c r="D6" s="99">
        <f>Landbrug!D11</f>
        <v>2</v>
      </c>
      <c r="E6" s="99">
        <f>Landbrug!E11</f>
        <v>2</v>
      </c>
      <c r="F6" s="99">
        <f>Landbrug!F11</f>
        <v>-10</v>
      </c>
      <c r="G6" s="99">
        <f>Landbrug!G11</f>
        <v>-10</v>
      </c>
      <c r="H6" s="99">
        <f>Landbrug!H11</f>
        <v>0</v>
      </c>
      <c r="I6" s="95">
        <f t="shared" si="0"/>
        <v>-18.999999999999993</v>
      </c>
      <c r="J6" s="95">
        <f t="shared" si="1"/>
        <v>6.1207999999999929</v>
      </c>
    </row>
    <row r="7" spans="1:10" x14ac:dyDescent="0.35">
      <c r="A7" s="99" t="str">
        <f>'Aktiekurser og udlånsvækst'!B5</f>
        <v>Børsnoterede aktier, OMXC ultimo året</v>
      </c>
      <c r="B7" s="95" t="s">
        <v>92</v>
      </c>
      <c r="C7" s="99">
        <f>'Aktiekurser og udlånsvækst'!C5</f>
        <v>5</v>
      </c>
      <c r="D7" s="99">
        <f>'Aktiekurser og udlånsvækst'!D5</f>
        <v>5</v>
      </c>
      <c r="E7" s="99">
        <f>'Aktiekurser og udlånsvækst'!E5</f>
        <v>5</v>
      </c>
      <c r="F7" s="99">
        <f>'Aktiekurser og udlånsvækst'!F5</f>
        <v>-50</v>
      </c>
      <c r="G7" s="99">
        <f>'Aktiekurser og udlånsvækst'!G5</f>
        <v>0</v>
      </c>
      <c r="H7" s="99">
        <f>'Aktiekurser og udlånsvækst'!H5</f>
        <v>0</v>
      </c>
      <c r="I7" s="95">
        <f t="shared" si="0"/>
        <v>-50</v>
      </c>
      <c r="J7" s="95">
        <f t="shared" si="1"/>
        <v>15.762500000000014</v>
      </c>
    </row>
    <row r="8" spans="1:10" x14ac:dyDescent="0.35">
      <c r="A8" s="99" t="str">
        <f>'Aktiekurser og udlånsvækst'!B6</f>
        <v>Ikke-børsnoterede aktier, dagsværdi ultimo året</v>
      </c>
      <c r="B8" s="95" t="s">
        <v>93</v>
      </c>
      <c r="C8" s="99">
        <f>'Aktiekurser og udlånsvækst'!C6</f>
        <v>0</v>
      </c>
      <c r="D8" s="99">
        <f>'Aktiekurser og udlånsvækst'!D6</f>
        <v>0</v>
      </c>
      <c r="E8" s="99">
        <f>'Aktiekurser og udlånsvækst'!E6</f>
        <v>0</v>
      </c>
      <c r="F8" s="99">
        <f>'Aktiekurser og udlånsvækst'!F6</f>
        <v>-20</v>
      </c>
      <c r="G8" s="99">
        <f>'Aktiekurser og udlånsvækst'!G6</f>
        <v>0</v>
      </c>
      <c r="H8" s="99">
        <f>'Aktiekurser og udlånsvækst'!H6</f>
        <v>0</v>
      </c>
      <c r="I8" s="95">
        <f t="shared" si="0"/>
        <v>-19.999999999999996</v>
      </c>
      <c r="J8" s="95">
        <f t="shared" si="1"/>
        <v>0</v>
      </c>
    </row>
    <row r="9" spans="1:10" x14ac:dyDescent="0.35">
      <c r="A9" s="95" t="str">
        <f>'Aktiekurser og udlånsvækst'!B8</f>
        <v>Pengeinstitutters udlånsvækst (ultimo året)</v>
      </c>
      <c r="B9" s="95" t="s">
        <v>94</v>
      </c>
      <c r="C9" s="95">
        <f>'Aktiekurser og udlånsvækst'!C8</f>
        <v>2.5</v>
      </c>
      <c r="D9" s="95">
        <f>'Aktiekurser og udlånsvækst'!D8</f>
        <v>2.5</v>
      </c>
      <c r="E9" s="95">
        <f>'Aktiekurser og udlånsvækst'!E8</f>
        <v>2.5</v>
      </c>
      <c r="F9" s="99">
        <f>'Aktiekurser og udlånsvækst'!F8</f>
        <v>0</v>
      </c>
      <c r="G9" s="99">
        <f>'Aktiekurser og udlånsvækst'!G8</f>
        <v>-5</v>
      </c>
      <c r="H9" s="95">
        <f>'Aktiekurser og udlånsvækst'!H8</f>
        <v>-2.5</v>
      </c>
      <c r="I9" s="95">
        <f t="shared" si="0"/>
        <v>-7.3750000000000089</v>
      </c>
      <c r="J9" s="95">
        <f t="shared" si="1"/>
        <v>7.6890624999999879</v>
      </c>
    </row>
    <row r="10" spans="1:10" x14ac:dyDescent="0.35">
      <c r="A10" s="95" t="str">
        <f>'Aktiekurser og udlånsvækst'!B10</f>
        <v>Realkreditinstitutters udlånsvækst (ultimo året)</v>
      </c>
      <c r="B10" s="95" t="s">
        <v>95</v>
      </c>
      <c r="C10" s="95">
        <f>'Aktiekurser og udlånsvækst'!C10</f>
        <v>2.5</v>
      </c>
      <c r="D10" s="95">
        <f>'Aktiekurser og udlånsvækst'!D10</f>
        <v>2.5</v>
      </c>
      <c r="E10" s="95">
        <f>'Aktiekurser og udlånsvækst'!E10</f>
        <v>2.5</v>
      </c>
      <c r="F10" s="99">
        <f>'Aktiekurser og udlånsvækst'!F10</f>
        <v>0</v>
      </c>
      <c r="G10" s="99">
        <f>'Aktiekurser og udlånsvækst'!G10</f>
        <v>0</v>
      </c>
      <c r="H10" s="99">
        <f>'Aktiekurser og udlånsvækst'!H10</f>
        <v>0</v>
      </c>
      <c r="I10" s="95">
        <f t="shared" si="0"/>
        <v>0</v>
      </c>
      <c r="J10" s="95">
        <f t="shared" si="1"/>
        <v>7.6890624999999879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30"/>
  <sheetViews>
    <sheetView workbookViewId="0">
      <selection activeCell="F6" sqref="F6"/>
    </sheetView>
  </sheetViews>
  <sheetFormatPr defaultRowHeight="14.5" x14ac:dyDescent="0.35"/>
  <cols>
    <col min="1" max="1" width="39.54296875" bestFit="1" customWidth="1"/>
    <col min="2" max="2" width="29.81640625" customWidth="1"/>
    <col min="3" max="3" width="11.26953125" customWidth="1"/>
    <col min="4" max="7" width="9.1796875" bestFit="1" customWidth="1"/>
    <col min="8" max="10" width="9.81640625" bestFit="1" customWidth="1"/>
    <col min="11" max="13" width="9.81640625" customWidth="1"/>
  </cols>
  <sheetData>
    <row r="1" spans="1:15" x14ac:dyDescent="0.35">
      <c r="A1" s="92" t="s">
        <v>57</v>
      </c>
      <c r="B1" s="93" t="s">
        <v>58</v>
      </c>
      <c r="C1" s="94" t="str">
        <f>"Regn_"&amp;Nøgletal!$C$3</f>
        <v>Regn_2023</v>
      </c>
      <c r="D1" s="94" t="str">
        <f>"Regn_"&amp;Nøgletal!D$3</f>
        <v>Regn_2024</v>
      </c>
      <c r="E1" s="94" t="str">
        <f>"Basis_"&amp;Nøgletal!E$3</f>
        <v>Basis_2025</v>
      </c>
      <c r="F1" s="94" t="str">
        <f>"Basis_"&amp;Nøgletal!F$3</f>
        <v>Basis_2026</v>
      </c>
      <c r="G1" s="94" t="str">
        <f>"Basis_"&amp;Nøgletal!G$3</f>
        <v>Basis_2027</v>
      </c>
      <c r="H1" s="94" t="str">
        <f>"Stress_"&amp;Nøgletal!E$3</f>
        <v>Stress_2025</v>
      </c>
      <c r="I1" s="94" t="str">
        <f>"Stress_"&amp;Nøgletal!F$3</f>
        <v>Stress_2026</v>
      </c>
      <c r="J1" s="94" t="str">
        <f>"Stress_"&amp;Nøgletal!G$3</f>
        <v>Stress_2027</v>
      </c>
      <c r="K1" s="94" t="str">
        <f>"Stress2_"&amp;Nøgletal!H$3</f>
        <v>Stress2_2025</v>
      </c>
      <c r="L1" s="94" t="str">
        <f>"Stress2_"&amp;Nøgletal!I$3</f>
        <v>Stress2_2026</v>
      </c>
      <c r="M1" s="94" t="str">
        <f>"Stress2_"&amp;Nøgletal!J$3</f>
        <v>Stress2_2027</v>
      </c>
      <c r="N1" s="94" t="s">
        <v>59</v>
      </c>
      <c r="O1" s="94" t="s">
        <v>60</v>
      </c>
    </row>
    <row r="2" spans="1:15" x14ac:dyDescent="0.35">
      <c r="A2" s="95" t="str">
        <f>Nøgletal!B5</f>
        <v>BNP</v>
      </c>
      <c r="B2" s="95" t="s">
        <v>61</v>
      </c>
      <c r="C2" s="95">
        <f>Nøgletal!C5</f>
        <v>2.4950987548260972</v>
      </c>
      <c r="D2" s="95">
        <f>Nøgletal!D5</f>
        <v>2.1429609707027675</v>
      </c>
      <c r="E2" s="95">
        <f>Nøgletal!E5</f>
        <v>2.346030545557154</v>
      </c>
      <c r="F2" s="95">
        <f>Nøgletal!F5</f>
        <v>1.4641216460104634</v>
      </c>
      <c r="G2" s="95">
        <f>Nøgletal!G5</f>
        <v>1.3838516468036577</v>
      </c>
      <c r="H2" s="95">
        <f>Nøgletal!H5</f>
        <v>0.35579861053425255</v>
      </c>
      <c r="I2" s="95">
        <f>Nøgletal!I5</f>
        <v>-6.3350377482438098</v>
      </c>
      <c r="J2" s="95">
        <f>Nøgletal!J5</f>
        <v>-0.18645102337276898</v>
      </c>
      <c r="K2" s="95">
        <f>Nøgletal!K5</f>
        <v>0</v>
      </c>
      <c r="L2" s="95">
        <f>Nøgletal!L5</f>
        <v>0</v>
      </c>
      <c r="M2" s="95">
        <f>Nøgletal!M5</f>
        <v>0</v>
      </c>
      <c r="N2" s="95">
        <f>((1+H2/100)*(1+I2/100)*(1+J2/100)-1)*100</f>
        <v>-6.1770397587887826</v>
      </c>
      <c r="O2" s="95">
        <f>((1+E2/100)*(1+F2/100)*(1+G2/100)-1)*100</f>
        <v>5.2815547688780606</v>
      </c>
    </row>
    <row r="3" spans="1:15" x14ac:dyDescent="0.35">
      <c r="A3" s="95" t="str">
        <f>Nøgletal!B6</f>
        <v>Privat forbrug</v>
      </c>
      <c r="B3" s="95" t="s">
        <v>62</v>
      </c>
      <c r="C3" s="95">
        <f>Nøgletal!C6</f>
        <v>1.3921566030379307</v>
      </c>
      <c r="D3" s="95">
        <f>Nøgletal!D6</f>
        <v>0.98554145091331868</v>
      </c>
      <c r="E3" s="95">
        <f>Nøgletal!E6</f>
        <v>1.7831036777610665</v>
      </c>
      <c r="F3" s="95">
        <f>Nøgletal!F6</f>
        <v>1.826545861434381</v>
      </c>
      <c r="G3" s="95">
        <f>Nøgletal!G6</f>
        <v>1.9674034510912097</v>
      </c>
      <c r="H3" s="95">
        <f>Nøgletal!H6</f>
        <v>-0.28003833109001564</v>
      </c>
      <c r="I3" s="95">
        <f>Nøgletal!I6</f>
        <v>-5.9353242216857227</v>
      </c>
      <c r="J3" s="95">
        <f>Nøgletal!J6</f>
        <v>-2.0563178990872233</v>
      </c>
      <c r="K3" s="95">
        <f>Nøgletal!K6</f>
        <v>0</v>
      </c>
      <c r="L3" s="95">
        <f>Nøgletal!L6</f>
        <v>0</v>
      </c>
      <c r="M3" s="95">
        <f>Nøgletal!M6</f>
        <v>0</v>
      </c>
      <c r="N3" s="95">
        <f t="shared" ref="N3:N12" si="0">((1+H3/100)*(1+I3/100)*(1+J3/100)-1)*100</f>
        <v>-8.1275934406607853</v>
      </c>
      <c r="O3" s="95">
        <f t="shared" ref="O3:O12" si="1">((1+E3/100)*(1+F3/100)*(1+G3/100)-1)*100</f>
        <v>5.681279334015632</v>
      </c>
    </row>
    <row r="4" spans="1:15" x14ac:dyDescent="0.35">
      <c r="A4" s="95" t="str">
        <f>Nøgletal!B7</f>
        <v>Offentligt forbrug</v>
      </c>
      <c r="B4" s="95" t="s">
        <v>63</v>
      </c>
      <c r="C4" s="95">
        <f>Nøgletal!C7</f>
        <v>0.19145282407284636</v>
      </c>
      <c r="D4" s="95">
        <f>Nøgletal!D7</f>
        <v>3.3027907373082588</v>
      </c>
      <c r="E4" s="95">
        <f>Nøgletal!E7</f>
        <v>2.4998720201781843</v>
      </c>
      <c r="F4" s="95">
        <f>Nøgletal!F7</f>
        <v>0.64226234095712265</v>
      </c>
      <c r="G4" s="95">
        <f>Nøgletal!G7</f>
        <v>0.87224591013395081</v>
      </c>
      <c r="H4" s="95">
        <f>Nøgletal!H7</f>
        <v>2.4998720201781843</v>
      </c>
      <c r="I4" s="95">
        <f>Nøgletal!I7</f>
        <v>0.64234848104425257</v>
      </c>
      <c r="J4" s="95">
        <f>Nøgletal!J7</f>
        <v>0.87444546796737743</v>
      </c>
      <c r="K4" s="95">
        <f>Nøgletal!K7</f>
        <v>0</v>
      </c>
      <c r="L4" s="95">
        <f>Nøgletal!L7</f>
        <v>0</v>
      </c>
      <c r="M4" s="95">
        <f>Nøgletal!M7</f>
        <v>0</v>
      </c>
      <c r="N4" s="95">
        <f t="shared" si="0"/>
        <v>4.0603412813968731</v>
      </c>
      <c r="O4" s="95">
        <f t="shared" si="1"/>
        <v>4.0579831917883613</v>
      </c>
    </row>
    <row r="5" spans="1:15" x14ac:dyDescent="0.35">
      <c r="A5" s="95" t="str">
        <f>Nøgletal!B8</f>
        <v>Boliginvesteringer</v>
      </c>
      <c r="B5" s="95" t="s">
        <v>64</v>
      </c>
      <c r="C5" s="95">
        <f>Nøgletal!C8</f>
        <v>-12.373744203575122</v>
      </c>
      <c r="D5" s="95">
        <f>Nøgletal!D8</f>
        <v>-5.0569019785015046</v>
      </c>
      <c r="E5" s="95">
        <f>Nøgletal!E8</f>
        <v>0.15703128460158311</v>
      </c>
      <c r="F5" s="95">
        <f>Nøgletal!F8</f>
        <v>1.0796096447981851</v>
      </c>
      <c r="G5" s="95">
        <f>Nøgletal!G8</f>
        <v>1.2054108080999493</v>
      </c>
      <c r="H5" s="95">
        <f>Nøgletal!H8</f>
        <v>-4.876126275408577</v>
      </c>
      <c r="I5" s="95">
        <f>Nøgletal!I8</f>
        <v>-14.364975526153057</v>
      </c>
      <c r="J5" s="95">
        <f>Nøgletal!J8</f>
        <v>5.7874993337412528</v>
      </c>
      <c r="K5" s="95">
        <f>Nøgletal!K8</f>
        <v>0</v>
      </c>
      <c r="L5" s="95">
        <f>Nøgletal!L8</f>
        <v>0</v>
      </c>
      <c r="M5" s="95">
        <f>Nøgletal!M8</f>
        <v>0</v>
      </c>
      <c r="N5" s="95">
        <f t="shared" si="0"/>
        <v>-13.82618796969054</v>
      </c>
      <c r="O5" s="95">
        <f t="shared" si="1"/>
        <v>2.4586741014435143</v>
      </c>
    </row>
    <row r="6" spans="1:15" x14ac:dyDescent="0.35">
      <c r="A6" s="95" t="str">
        <f>Nøgletal!B9</f>
        <v>Erhvervsinvesteringer</v>
      </c>
      <c r="B6" s="95" t="s">
        <v>65</v>
      </c>
      <c r="C6" s="95">
        <f>Nøgletal!C9</f>
        <v>-5.45937902725806</v>
      </c>
      <c r="D6" s="95">
        <f>Nøgletal!D9</f>
        <v>-3.4100288074964347</v>
      </c>
      <c r="E6" s="95">
        <f>Nøgletal!E9</f>
        <v>1.2989896959128444</v>
      </c>
      <c r="F6" s="95">
        <f>Nøgletal!F9</f>
        <v>1.6468529701612278</v>
      </c>
      <c r="G6" s="95">
        <f>Nøgletal!G9</f>
        <v>1.3637477990053659</v>
      </c>
      <c r="H6" s="95">
        <f>Nøgletal!H9</f>
        <v>-2.5171220710428654</v>
      </c>
      <c r="I6" s="95">
        <f>Nøgletal!I9</f>
        <v>-14.663363835758425</v>
      </c>
      <c r="J6" s="95">
        <f>Nøgletal!J9</f>
        <v>-2.316402669851414</v>
      </c>
      <c r="K6" s="95">
        <f>Nøgletal!K9</f>
        <v>0</v>
      </c>
      <c r="L6" s="95">
        <f>Nøgletal!L9</f>
        <v>0</v>
      </c>
      <c r="M6" s="95">
        <f>Nøgletal!M9</f>
        <v>0</v>
      </c>
      <c r="N6" s="95">
        <f t="shared" si="0"/>
        <v>-18.738374295994809</v>
      </c>
      <c r="O6" s="95">
        <f t="shared" si="1"/>
        <v>4.3714485190607499</v>
      </c>
    </row>
    <row r="7" spans="1:15" x14ac:dyDescent="0.35">
      <c r="A7" s="95" t="str">
        <f>Nøgletal!B10</f>
        <v>Offentlige investeringer</v>
      </c>
      <c r="B7" s="95" t="s">
        <v>66</v>
      </c>
      <c r="C7" s="95">
        <f>Nøgletal!C10</f>
        <v>-1.1945159790038518</v>
      </c>
      <c r="D7" s="95">
        <f>Nøgletal!D10</f>
        <v>5.9086064006339756</v>
      </c>
      <c r="E7" s="95">
        <f>Nøgletal!E10</f>
        <v>6.0687681662773718</v>
      </c>
      <c r="F7" s="95">
        <f>Nøgletal!F10</f>
        <v>5.4350940146189908</v>
      </c>
      <c r="G7" s="95">
        <f>Nøgletal!G10</f>
        <v>3.2258013986165235</v>
      </c>
      <c r="H7" s="95">
        <f>Nøgletal!H10</f>
        <v>6.0687681662773718</v>
      </c>
      <c r="I7" s="95">
        <f>Nøgletal!I10</f>
        <v>5.4350074473399346</v>
      </c>
      <c r="J7" s="95">
        <f>Nøgletal!J10</f>
        <v>3.2221375999001989</v>
      </c>
      <c r="K7" s="95">
        <f>Nøgletal!K10</f>
        <v>0</v>
      </c>
      <c r="L7" s="95">
        <f>Nøgletal!L10</f>
        <v>0</v>
      </c>
      <c r="M7" s="95">
        <f>Nøgletal!M10</f>
        <v>0</v>
      </c>
      <c r="N7" s="95">
        <f t="shared" si="0"/>
        <v>15.437046529045716</v>
      </c>
      <c r="O7" s="95">
        <f t="shared" si="1"/>
        <v>15.441238670350454</v>
      </c>
    </row>
    <row r="8" spans="1:15" x14ac:dyDescent="0.35">
      <c r="A8" s="95" t="str">
        <f>Nøgletal!B11</f>
        <v>Lagerinvesteringer (bidrag til BNP-vækst)</v>
      </c>
      <c r="B8" s="95" t="s">
        <v>67</v>
      </c>
      <c r="C8" s="95">
        <f>Nøgletal!C11</f>
        <v>-1.7295246788166221</v>
      </c>
      <c r="D8" s="95">
        <f>Nøgletal!D11</f>
        <v>4.3029138648487814E-3</v>
      </c>
      <c r="E8" s="95">
        <f>Nøgletal!E11</f>
        <v>-2.8635631287672156E-3</v>
      </c>
      <c r="F8" s="95">
        <f>Nøgletal!F11</f>
        <v>6.1060538591188097E-4</v>
      </c>
      <c r="G8" s="95">
        <f>Nøgletal!G11</f>
        <v>6.7893207723398283E-2</v>
      </c>
      <c r="H8" s="95">
        <f>Nøgletal!H11</f>
        <v>0.11539179911587925</v>
      </c>
      <c r="I8" s="95">
        <f>Nøgletal!I11</f>
        <v>-1.4784900558369272</v>
      </c>
      <c r="J8" s="95">
        <f>Nøgletal!J11</f>
        <v>0.90334282498627416</v>
      </c>
      <c r="K8" s="95">
        <f>Nøgletal!K11</f>
        <v>0</v>
      </c>
      <c r="L8" s="95">
        <f>Nøgletal!L11</f>
        <v>0</v>
      </c>
      <c r="M8" s="95">
        <f>Nøgletal!M11</f>
        <v>0</v>
      </c>
      <c r="N8" s="95">
        <f t="shared" si="0"/>
        <v>-0.47379034984649238</v>
      </c>
      <c r="O8" s="95">
        <f t="shared" si="1"/>
        <v>6.5638702878345612E-2</v>
      </c>
    </row>
    <row r="9" spans="1:15" x14ac:dyDescent="0.35">
      <c r="A9" s="95" t="str">
        <f>Nøgletal!B12</f>
        <v>Eksport</v>
      </c>
      <c r="B9" s="95" t="s">
        <v>68</v>
      </c>
      <c r="C9" s="95">
        <f>Nøgletal!C12</f>
        <v>10.447215586437132</v>
      </c>
      <c r="D9" s="95">
        <f>Nøgletal!D12</f>
        <v>3.96512169090113</v>
      </c>
      <c r="E9" s="95">
        <f>Nøgletal!E12</f>
        <v>4.3795682974556049</v>
      </c>
      <c r="F9" s="95">
        <f>Nøgletal!F12</f>
        <v>3.0166893703101216</v>
      </c>
      <c r="G9" s="95">
        <f>Nøgletal!G12</f>
        <v>2.8643128630704728</v>
      </c>
      <c r="H9" s="95">
        <f>Nøgletal!H12</f>
        <v>3.1826252200514826</v>
      </c>
      <c r="I9" s="95">
        <f>Nøgletal!I12</f>
        <v>-3.3162665623259424</v>
      </c>
      <c r="J9" s="95">
        <f>Nøgletal!J12</f>
        <v>-3.1027250103596193</v>
      </c>
      <c r="K9" s="95">
        <f>Nøgletal!K12</f>
        <v>0</v>
      </c>
      <c r="L9" s="95">
        <f>Nøgletal!L12</f>
        <v>0</v>
      </c>
      <c r="M9" s="95">
        <f>Nøgletal!M12</f>
        <v>0</v>
      </c>
      <c r="N9" s="95">
        <f t="shared" si="0"/>
        <v>-3.3344894147504966</v>
      </c>
      <c r="O9" s="95">
        <f t="shared" si="1"/>
        <v>10.608324733940888</v>
      </c>
    </row>
    <row r="10" spans="1:15" x14ac:dyDescent="0.35">
      <c r="A10" s="95" t="str">
        <f>Nøgletal!B13</f>
        <v>… heraf industrieksport</v>
      </c>
      <c r="B10" s="95" t="s">
        <v>69</v>
      </c>
      <c r="C10" s="95">
        <f>Nøgletal!C13</f>
        <v>8.816331102998177</v>
      </c>
      <c r="D10" s="95">
        <f>Nøgletal!D13</f>
        <v>6.3257307183041567</v>
      </c>
      <c r="E10" s="95">
        <f>Nøgletal!E13</f>
        <v>5.006480925169754</v>
      </c>
      <c r="F10" s="95">
        <f>Nøgletal!F13</f>
        <v>3.652185084116466</v>
      </c>
      <c r="G10" s="95">
        <f>Nøgletal!G13</f>
        <v>3.3358528997406101</v>
      </c>
      <c r="H10" s="95">
        <f>Nøgletal!H13</f>
        <v>3.3777199247170264</v>
      </c>
      <c r="I10" s="95">
        <f>Nøgletal!I13</f>
        <v>-2.7826110718815911</v>
      </c>
      <c r="J10" s="95">
        <f>Nøgletal!J13</f>
        <v>-1.5153837102670153</v>
      </c>
      <c r="K10" s="95">
        <f>Nøgletal!K13</f>
        <v>0</v>
      </c>
      <c r="L10" s="95">
        <f>Nøgletal!L13</f>
        <v>0</v>
      </c>
      <c r="M10" s="95">
        <f>Nøgletal!M13</f>
        <v>0</v>
      </c>
      <c r="N10" s="95">
        <f t="shared" si="0"/>
        <v>-1.0218575575530964</v>
      </c>
      <c r="O10" s="95">
        <f t="shared" si="1"/>
        <v>12.47230469167604</v>
      </c>
    </row>
    <row r="11" spans="1:15" x14ac:dyDescent="0.35">
      <c r="A11" s="95" t="str">
        <f>Nøgletal!B14</f>
        <v>Import</v>
      </c>
      <c r="B11" s="95" t="s">
        <v>70</v>
      </c>
      <c r="C11" s="95">
        <f>Nøgletal!C14</f>
        <v>3.7453557927034531</v>
      </c>
      <c r="D11" s="95">
        <f>Nøgletal!D14</f>
        <v>2.0007924533201438</v>
      </c>
      <c r="E11" s="95">
        <f>Nøgletal!E14</f>
        <v>4.046881894076404</v>
      </c>
      <c r="F11" s="95">
        <f>Nøgletal!F14</f>
        <v>3.4102939515171293</v>
      </c>
      <c r="G11" s="95">
        <f>Nøgletal!G14</f>
        <v>3.4815538459376683</v>
      </c>
      <c r="H11" s="95">
        <f>Nøgletal!H14</f>
        <v>3.3348611185773036</v>
      </c>
      <c r="I11" s="95">
        <f>Nøgletal!I14</f>
        <v>-3.9265809913512029</v>
      </c>
      <c r="J11" s="95">
        <f>Nøgletal!J14</f>
        <v>-2.6911971498003839</v>
      </c>
      <c r="K11" s="95">
        <f>Nøgletal!K14</f>
        <v>0</v>
      </c>
      <c r="L11" s="95">
        <f>Nøgletal!L14</f>
        <v>0</v>
      </c>
      <c r="M11" s="95">
        <f>Nøgletal!M14</f>
        <v>0</v>
      </c>
      <c r="N11" s="95">
        <f t="shared" si="0"/>
        <v>-3.3944146813608467</v>
      </c>
      <c r="O11" s="95">
        <f t="shared" si="1"/>
        <v>11.341170764694496</v>
      </c>
    </row>
    <row r="12" spans="1:15" x14ac:dyDescent="0.35">
      <c r="A12" s="95" t="str">
        <f>Nøgletal!B16</f>
        <v>Eksportmarkedsvækst</v>
      </c>
      <c r="B12" s="95" t="s">
        <v>71</v>
      </c>
      <c r="C12" s="95">
        <f>Nøgletal!C16</f>
        <v>-0.23520119850457544</v>
      </c>
      <c r="D12" s="95">
        <f>Nøgletal!D16</f>
        <v>1.7879458468659903</v>
      </c>
      <c r="E12" s="95">
        <f>Nøgletal!E16</f>
        <v>3.1526454386466618</v>
      </c>
      <c r="F12" s="95">
        <f>Nøgletal!F16</f>
        <v>3.0722637737991443</v>
      </c>
      <c r="G12" s="95">
        <f>Nøgletal!G16</f>
        <v>3.0339190664062654</v>
      </c>
      <c r="H12" s="95">
        <f>Nøgletal!H16</f>
        <v>-0.16260844150793874</v>
      </c>
      <c r="I12" s="95">
        <f>Nøgletal!I16</f>
        <v>-9.5649474110585331</v>
      </c>
      <c r="J12" s="95">
        <f>Nøgletal!J16</f>
        <v>-5.5928481839400916</v>
      </c>
      <c r="K12" s="95">
        <f>Nøgletal!K16</f>
        <v>0</v>
      </c>
      <c r="L12" s="95">
        <f>Nøgletal!L16</f>
        <v>0</v>
      </c>
      <c r="M12" s="95">
        <f>Nøgletal!M16</f>
        <v>0</v>
      </c>
      <c r="N12" s="95">
        <f t="shared" si="0"/>
        <v>-14.761673072464255</v>
      </c>
      <c r="O12" s="95">
        <f t="shared" si="1"/>
        <v>9.5474831507428082</v>
      </c>
    </row>
    <row r="13" spans="1:15" s="97" customFormat="1" x14ac:dyDescent="0.35">
      <c r="A13" s="96" t="str">
        <f>Nøgletal!B19</f>
        <v>Forbrugerpriser (HICP)</v>
      </c>
      <c r="B13" s="96" t="s">
        <v>72</v>
      </c>
      <c r="C13" s="96">
        <f>Nøgletal!C19</f>
        <v>3.3530981772942781</v>
      </c>
      <c r="D13" s="96">
        <f>Nøgletal!D19</f>
        <v>1.3462801934884805</v>
      </c>
      <c r="E13" s="96">
        <f>Nøgletal!E19</f>
        <v>2.1038082772989242</v>
      </c>
      <c r="F13" s="96">
        <f>Nøgletal!F19</f>
        <v>1.7782837558331099</v>
      </c>
      <c r="G13" s="96">
        <f>Nøgletal!G19</f>
        <v>1.9554458143051123</v>
      </c>
      <c r="H13" s="96">
        <f>Nøgletal!H19</f>
        <v>2.1026575432675942</v>
      </c>
      <c r="I13" s="96">
        <f>Nøgletal!I19</f>
        <v>1.5553358346370727</v>
      </c>
      <c r="J13" s="96">
        <f>Nøgletal!J19</f>
        <v>0.89124605264301326</v>
      </c>
      <c r="K13" s="96">
        <f>Nøgletal!K19</f>
        <v>0</v>
      </c>
      <c r="L13" s="96">
        <f>Nøgletal!L19</f>
        <v>0</v>
      </c>
      <c r="M13" s="96">
        <f>Nøgletal!M19</f>
        <v>0</v>
      </c>
      <c r="N13" s="95">
        <f>((1+H13/100)*(1+I13/100)*(1+J13/100)-1)*100</f>
        <v>4.6148360060233706</v>
      </c>
      <c r="O13" s="95">
        <f>((1+E13/100)*(1+F13/100)*(1+G13/100)-1)*100</f>
        <v>5.9515932996027976</v>
      </c>
    </row>
    <row r="14" spans="1:15" s="97" customFormat="1" x14ac:dyDescent="0.35">
      <c r="A14" s="96" t="str">
        <f>Nøgletal!B20</f>
        <v>Timeløn</v>
      </c>
      <c r="B14" s="96" t="s">
        <v>73</v>
      </c>
      <c r="C14" s="96">
        <f>Nøgletal!C20</f>
        <v>4.1899397867967814</v>
      </c>
      <c r="D14" s="96">
        <f>Nøgletal!D20</f>
        <v>5.6948143642878035</v>
      </c>
      <c r="E14" s="96">
        <f>Nøgletal!E20</f>
        <v>3.9112301275534778</v>
      </c>
      <c r="F14" s="96">
        <f>Nøgletal!F20</f>
        <v>3.3763973417230586</v>
      </c>
      <c r="G14" s="96">
        <f>Nøgletal!G20</f>
        <v>3.231133454587054</v>
      </c>
      <c r="H14" s="96">
        <f>Nøgletal!H20</f>
        <v>3.8518780165365696</v>
      </c>
      <c r="I14" s="96">
        <f>Nøgletal!I20</f>
        <v>1.6306916398821869</v>
      </c>
      <c r="J14" s="96">
        <f>Nøgletal!J20</f>
        <v>-1.7263603164573538</v>
      </c>
      <c r="K14" s="96">
        <f>Nøgletal!K20</f>
        <v>0</v>
      </c>
      <c r="L14" s="96">
        <f>Nøgletal!L20</f>
        <v>0</v>
      </c>
      <c r="M14" s="96">
        <f>Nøgletal!M20</f>
        <v>0</v>
      </c>
      <c r="N14" s="95">
        <f t="shared" ref="N14:N18" si="2">((1+H14/100)*(1+I14/100)*(1+J14/100)-1)*100</f>
        <v>3.7232883200788658</v>
      </c>
      <c r="O14" s="95">
        <f t="shared" ref="O14:O18" si="3">((1+E14/100)*(1+F14/100)*(1+G14/100)-1)*100</f>
        <v>10.890559554992297</v>
      </c>
    </row>
    <row r="15" spans="1:15" s="97" customFormat="1" x14ac:dyDescent="0.35">
      <c r="A15" s="96" t="str">
        <f>Nøgletal!B21</f>
        <v>Privat sektors disponible indkomst (nominel)</v>
      </c>
      <c r="B15" s="96" t="s">
        <v>74</v>
      </c>
      <c r="C15" s="96">
        <f>Nøgletal!C21</f>
        <v>-3.5025288783981257</v>
      </c>
      <c r="D15" s="96">
        <f>Nøgletal!D21</f>
        <v>1.1938601668658233</v>
      </c>
      <c r="E15" s="96">
        <f>Nøgletal!E21</f>
        <v>5.0994251752663811</v>
      </c>
      <c r="F15" s="96">
        <f>Nøgletal!F21</f>
        <v>4.0512177698215579</v>
      </c>
      <c r="G15" s="96">
        <f>Nøgletal!G21</f>
        <v>3.8834203920323773</v>
      </c>
      <c r="H15" s="96">
        <f>Nøgletal!H21</f>
        <v>3.0421570276665255</v>
      </c>
      <c r="I15" s="96">
        <f>Nøgletal!I21</f>
        <v>-2.9564159745456453</v>
      </c>
      <c r="J15" s="96">
        <f>Nøgletal!J21</f>
        <v>2.4120685340668357</v>
      </c>
      <c r="K15" s="96">
        <f>Nøgletal!K21</f>
        <v>0</v>
      </c>
      <c r="L15" s="96">
        <f>Nøgletal!L21</f>
        <v>0</v>
      </c>
      <c r="M15" s="96">
        <f>Nøgletal!M21</f>
        <v>0</v>
      </c>
      <c r="N15" s="95">
        <f t="shared" si="2"/>
        <v>2.4077695179253622</v>
      </c>
      <c r="O15" s="95">
        <f t="shared" si="3"/>
        <v>13.604032802430321</v>
      </c>
    </row>
    <row r="16" spans="1:15" s="97" customFormat="1" x14ac:dyDescent="0.35">
      <c r="A16" s="96" t="str">
        <f>Nøgletal!B23</f>
        <v>Boligpriser</v>
      </c>
      <c r="B16" s="96" t="s">
        <v>75</v>
      </c>
      <c r="C16" s="96">
        <f>Nøgletal!C23</f>
        <v>-2.649155245683632</v>
      </c>
      <c r="D16" s="96">
        <f>Nøgletal!D23</f>
        <v>3.3330445533749531</v>
      </c>
      <c r="E16" s="96">
        <f>Nøgletal!E23</f>
        <v>3.2386052095999984</v>
      </c>
      <c r="F16" s="96">
        <f>Nøgletal!F23</f>
        <v>3.2386052095999762</v>
      </c>
      <c r="G16" s="96">
        <f>Nøgletal!G23</f>
        <v>2.7301008070855115</v>
      </c>
      <c r="H16" s="96">
        <f>Nøgletal!H23</f>
        <v>-3.735049480098962</v>
      </c>
      <c r="I16" s="96">
        <f>Nøgletal!I23</f>
        <v>-21.208592448360221</v>
      </c>
      <c r="J16" s="96">
        <f>Nøgletal!J23</f>
        <v>-2.3614861997705572</v>
      </c>
      <c r="K16" s="96">
        <f>Nøgletal!K23</f>
        <v>0</v>
      </c>
      <c r="L16" s="96">
        <f>Nøgletal!L23</f>
        <v>0</v>
      </c>
      <c r="M16" s="96">
        <f>Nøgletal!M23</f>
        <v>0</v>
      </c>
      <c r="N16" s="95">
        <f t="shared" si="2"/>
        <v>-25.942642590901521</v>
      </c>
      <c r="O16" s="95">
        <f t="shared" si="3"/>
        <v>9.4918947208764148</v>
      </c>
    </row>
    <row r="17" spans="1:15" s="97" customFormat="1" x14ac:dyDescent="0.35">
      <c r="A17" s="96" t="str">
        <f>Nøgletal!B25</f>
        <v>Priser på erhvervsejendomme</v>
      </c>
      <c r="B17" s="96" t="s">
        <v>109</v>
      </c>
      <c r="C17" s="96">
        <f>Nøgletal!C26</f>
        <v>0</v>
      </c>
      <c r="D17" s="96">
        <f>Nøgletal!D26</f>
        <v>0</v>
      </c>
      <c r="E17" s="96">
        <f>Nøgletal!E26</f>
        <v>0</v>
      </c>
      <c r="F17" s="96">
        <f>Nøgletal!F26</f>
        <v>0</v>
      </c>
      <c r="G17" s="96">
        <f>Nøgletal!G26</f>
        <v>0</v>
      </c>
      <c r="H17" s="96">
        <f>Nøgletal!H26</f>
        <v>-17.956895270715325</v>
      </c>
      <c r="I17" s="96">
        <f>Nøgletal!I26</f>
        <v>-17.666418493831198</v>
      </c>
      <c r="J17" s="96">
        <f>Nøgletal!J26</f>
        <v>2.8027868058705283</v>
      </c>
      <c r="K17" s="96">
        <f>Nøgletal!K26</f>
        <v>0</v>
      </c>
      <c r="L17" s="96">
        <f>Nøgletal!L26</f>
        <v>0</v>
      </c>
      <c r="M17" s="96">
        <f>Nøgletal!M26</f>
        <v>0</v>
      </c>
      <c r="N17" s="95">
        <f t="shared" ref="N17" si="4">((1+H17/100)*(1+I17/100)*(1+J17/100)-1)*100</f>
        <v>-30.557718295217541</v>
      </c>
      <c r="O17" s="95">
        <f t="shared" ref="O17" si="5">((1+E17/100)*(1+F17/100)*(1+G17/100)-1)*100</f>
        <v>0</v>
      </c>
    </row>
    <row r="18" spans="1:15" s="97" customFormat="1" x14ac:dyDescent="0.35">
      <c r="A18" s="96" t="str">
        <f>Nøgletal!B28</f>
        <v>Timeproduktivitet i byerhverv</v>
      </c>
      <c r="B18" s="96" t="s">
        <v>76</v>
      </c>
      <c r="C18" s="96">
        <f>Nøgletal!C28</f>
        <v>1.9666347324381439</v>
      </c>
      <c r="D18" s="96">
        <f>Nøgletal!D28</f>
        <v>1.1878570247567444</v>
      </c>
      <c r="E18" s="96">
        <f>Nøgletal!E28</f>
        <v>1.5232409070699893</v>
      </c>
      <c r="F18" s="96">
        <f>Nøgletal!F28</f>
        <v>1.2276458336836882</v>
      </c>
      <c r="G18" s="96">
        <f>Nøgletal!G28</f>
        <v>1.2930824012584274</v>
      </c>
      <c r="H18" s="96">
        <f>Nøgletal!H28</f>
        <v>0.13016951927986575</v>
      </c>
      <c r="I18" s="96">
        <f>Nøgletal!I28</f>
        <v>-0.10090097905951501</v>
      </c>
      <c r="J18" s="96">
        <f>Nøgletal!J28</f>
        <v>6.2640792066238404</v>
      </c>
      <c r="K18" s="96">
        <f>Nøgletal!K28</f>
        <v>0</v>
      </c>
      <c r="L18" s="96">
        <f>Nøgletal!L28</f>
        <v>0</v>
      </c>
      <c r="M18" s="96">
        <f>Nøgletal!M28</f>
        <v>0</v>
      </c>
      <c r="N18" s="95">
        <f t="shared" si="2"/>
        <v>6.2950415816799055</v>
      </c>
      <c r="O18" s="95">
        <f t="shared" si="3"/>
        <v>4.0984821843226715</v>
      </c>
    </row>
    <row r="19" spans="1:15" x14ac:dyDescent="0.35">
      <c r="A19" s="95" t="str">
        <f>Nøgletal!B31</f>
        <v>Gennemsnitlig obligationsrente, pct. p.a.</v>
      </c>
      <c r="B19" s="95" t="s">
        <v>77</v>
      </c>
      <c r="C19" s="95">
        <f>Nøgletal!C31</f>
        <v>3.5423404665509932</v>
      </c>
      <c r="D19" s="95">
        <f>Nøgletal!D31</f>
        <v>3.1822714236314975</v>
      </c>
      <c r="E19" s="95">
        <f>Nøgletal!E31</f>
        <v>2.7421919276072848</v>
      </c>
      <c r="F19" s="95">
        <f>Nøgletal!F31</f>
        <v>2.8498985668428176</v>
      </c>
      <c r="G19" s="95">
        <f>Nøgletal!G31</f>
        <v>2.9674094303736216</v>
      </c>
      <c r="H19" s="95">
        <f>Nøgletal!H31</f>
        <v>2.7421919276072848</v>
      </c>
      <c r="I19" s="95">
        <f>Nøgletal!I31</f>
        <v>2.8498985668428176</v>
      </c>
      <c r="J19" s="95">
        <f>Nøgletal!J31</f>
        <v>2.9674094303736216</v>
      </c>
      <c r="K19" s="95">
        <f>Nøgletal!K31</f>
        <v>0</v>
      </c>
      <c r="L19" s="95">
        <f>Nøgletal!L31</f>
        <v>0</v>
      </c>
      <c r="M19" s="95">
        <f>Nøgletal!M31</f>
        <v>0</v>
      </c>
      <c r="N19" s="95">
        <f>J19-$D19</f>
        <v>-0.21486199325787592</v>
      </c>
      <c r="O19" s="95">
        <f>G19-$D19</f>
        <v>-0.21486199325787592</v>
      </c>
    </row>
    <row r="20" spans="1:15" x14ac:dyDescent="0.35">
      <c r="A20" s="95" t="str">
        <f>Nøgletal!B33</f>
        <v>30-årig realkreditobligationsrente, pct. p.a.</v>
      </c>
      <c r="B20" s="95" t="s">
        <v>78</v>
      </c>
      <c r="C20" s="95">
        <f>Nøgletal!C33</f>
        <v>4.7746978846153842</v>
      </c>
      <c r="D20" s="95">
        <f>Nøgletal!D33</f>
        <v>4.339991160619407</v>
      </c>
      <c r="E20" s="95">
        <f>Nøgletal!E33</f>
        <v>4.1745881371749185</v>
      </c>
      <c r="F20" s="95">
        <f>Nøgletal!F33</f>
        <v>4.1471829322511065</v>
      </c>
      <c r="G20" s="95">
        <f>Nøgletal!G33</f>
        <v>4.121139452252117</v>
      </c>
      <c r="H20" s="95">
        <f>Nøgletal!H33</f>
        <v>4.1745881371749185</v>
      </c>
      <c r="I20" s="95">
        <f>Nøgletal!I33</f>
        <v>4.1471829322511065</v>
      </c>
      <c r="J20" s="95">
        <f>Nøgletal!J33</f>
        <v>4.121139452252117</v>
      </c>
      <c r="K20" s="95">
        <f>Nøgletal!K33</f>
        <v>0</v>
      </c>
      <c r="L20" s="95">
        <f>Nøgletal!L33</f>
        <v>0</v>
      </c>
      <c r="M20" s="95">
        <f>Nøgletal!M33</f>
        <v>0</v>
      </c>
      <c r="N20" s="95">
        <f t="shared" ref="N20:N21" si="6">J20-$D20</f>
        <v>-0.21885170836729007</v>
      </c>
      <c r="O20" s="95">
        <f t="shared" ref="O20:O21" si="7">G20-$D20</f>
        <v>-0.21885170836729007</v>
      </c>
    </row>
    <row r="21" spans="1:15" x14ac:dyDescent="0.35">
      <c r="A21" s="95" t="str">
        <f>Nøgletal!B34</f>
        <v>1-årig realkreditobligationsrente, pct. p.a.</v>
      </c>
      <c r="B21" s="95" t="s">
        <v>79</v>
      </c>
      <c r="C21" s="95">
        <f>Nøgletal!C34</f>
        <v>3.3711611538461543</v>
      </c>
      <c r="D21" s="95">
        <f>Nøgletal!D34</f>
        <v>2.9791968535872648</v>
      </c>
      <c r="E21" s="95">
        <f>Nøgletal!E34</f>
        <v>2.0631533874934629</v>
      </c>
      <c r="F21" s="95">
        <f>Nøgletal!F34</f>
        <v>2.1773726993356024</v>
      </c>
      <c r="G21" s="95">
        <f>Nøgletal!G34</f>
        <v>2.3195499049304593</v>
      </c>
      <c r="H21" s="95">
        <f>Nøgletal!H34</f>
        <v>2.0631533874934629</v>
      </c>
      <c r="I21" s="95">
        <f>Nøgletal!I34</f>
        <v>2.1773726993356024</v>
      </c>
      <c r="J21" s="95">
        <f>Nøgletal!J34</f>
        <v>2.3195499049304593</v>
      </c>
      <c r="K21" s="95">
        <f>Nøgletal!K34</f>
        <v>0</v>
      </c>
      <c r="L21" s="95">
        <f>Nøgletal!L34</f>
        <v>0</v>
      </c>
      <c r="M21" s="95">
        <f>Nøgletal!M34</f>
        <v>0</v>
      </c>
      <c r="N21" s="95">
        <f t="shared" si="6"/>
        <v>-0.65964694865680551</v>
      </c>
      <c r="O21" s="95">
        <f t="shared" si="7"/>
        <v>-0.65964694865680551</v>
      </c>
    </row>
    <row r="22" spans="1:15" x14ac:dyDescent="0.35">
      <c r="A22" s="95" t="str">
        <f>Nøgletal!B35</f>
        <v>T/N pengemarkedsrente, pct. p.a.</v>
      </c>
      <c r="B22" s="95" t="s">
        <v>80</v>
      </c>
      <c r="C22" s="95">
        <f>Nøgletal!C35</f>
        <v>3.0537452413083992</v>
      </c>
      <c r="D22" s="95">
        <f>Nøgletal!D35</f>
        <v>3.4933860737729501</v>
      </c>
      <c r="E22" s="95">
        <f>Nøgletal!E35</f>
        <v>2.1837948702168171</v>
      </c>
      <c r="F22" s="95">
        <f>Nøgletal!F35</f>
        <v>1.9490417654973935</v>
      </c>
      <c r="G22" s="95">
        <f>Nøgletal!G35</f>
        <v>2.0949591850493845</v>
      </c>
      <c r="H22" s="95">
        <f>Nøgletal!H35</f>
        <v>2.1837948702168171</v>
      </c>
      <c r="I22" s="95">
        <f>Nøgletal!I35</f>
        <v>1.9490417654973935</v>
      </c>
      <c r="J22" s="95">
        <f>Nøgletal!J35</f>
        <v>2.0949591850493845</v>
      </c>
      <c r="K22" s="95">
        <f>Nøgletal!K35</f>
        <v>0</v>
      </c>
      <c r="L22" s="95">
        <f>Nøgletal!L35</f>
        <v>0</v>
      </c>
      <c r="M22" s="95">
        <f>Nøgletal!M35</f>
        <v>0</v>
      </c>
      <c r="N22" s="95">
        <f>J22-$D22</f>
        <v>-1.3984268887235656</v>
      </c>
      <c r="O22" s="95">
        <f>G22-$D22</f>
        <v>-1.3984268887235656</v>
      </c>
    </row>
    <row r="23" spans="1:15" x14ac:dyDescent="0.35">
      <c r="A23" s="95" t="str">
        <f>Nøgletal!B38</f>
        <v>Ledighed i 1.000 personer (netto)</v>
      </c>
      <c r="B23" s="95" t="s">
        <v>81</v>
      </c>
      <c r="C23" s="98">
        <f>Nøgletal!C38</f>
        <v>72.317440630133234</v>
      </c>
      <c r="D23" s="98">
        <f>Nøgletal!D38</f>
        <v>75.84183790344305</v>
      </c>
      <c r="E23" s="98">
        <f>Nøgletal!E38</f>
        <v>77.083879637238937</v>
      </c>
      <c r="F23" s="98">
        <f>Nøgletal!F38</f>
        <v>77.848589656310708</v>
      </c>
      <c r="G23" s="98">
        <f>Nøgletal!G38</f>
        <v>79.377536757734276</v>
      </c>
      <c r="H23" s="98">
        <f>Nøgletal!H38</f>
        <v>83.99361187170652</v>
      </c>
      <c r="I23" s="98">
        <f>Nøgletal!I38</f>
        <v>185.03939955889297</v>
      </c>
      <c r="J23" s="98">
        <f>Nøgletal!J38</f>
        <v>286.03440774714971</v>
      </c>
      <c r="K23" s="98">
        <f>Nøgletal!K38</f>
        <v>0</v>
      </c>
      <c r="L23" s="98">
        <f>Nøgletal!L38</f>
        <v>0</v>
      </c>
      <c r="M23" s="98">
        <f>Nøgletal!M38</f>
        <v>0</v>
      </c>
      <c r="N23" s="95"/>
      <c r="O23" s="95"/>
    </row>
    <row r="24" spans="1:15" x14ac:dyDescent="0.35">
      <c r="A24" s="95" t="str">
        <f>Nøgletal!B39</f>
        <v>Samlet beskæftigelse i 1.000 personer</v>
      </c>
      <c r="B24" s="95" t="s">
        <v>82</v>
      </c>
      <c r="C24" s="98">
        <f>Nøgletal!C39</f>
        <v>3202.3696247072289</v>
      </c>
      <c r="D24" s="98">
        <f>Nøgletal!D39</f>
        <v>3235.1433853017697</v>
      </c>
      <c r="E24" s="98">
        <f>Nøgletal!E39</f>
        <v>3247.8096295340274</v>
      </c>
      <c r="F24" s="98">
        <f>Nøgletal!F39</f>
        <v>3255.6459753701092</v>
      </c>
      <c r="G24" s="98">
        <f>Nøgletal!G39</f>
        <v>3261.9815074086159</v>
      </c>
      <c r="H24" s="98">
        <f>Nøgletal!H39</f>
        <v>3235.0205172681235</v>
      </c>
      <c r="I24" s="98">
        <f>Nøgletal!I39</f>
        <v>3073.7447546723324</v>
      </c>
      <c r="J24" s="98">
        <f>Nøgletal!J39</f>
        <v>2957.1293336102704</v>
      </c>
      <c r="K24" s="98">
        <f>Nøgletal!K39</f>
        <v>0</v>
      </c>
      <c r="L24" s="98">
        <f>Nøgletal!L39</f>
        <v>0</v>
      </c>
      <c r="M24" s="98">
        <f>Nøgletal!M39</f>
        <v>0</v>
      </c>
      <c r="N24" s="95"/>
      <c r="O24" s="95"/>
    </row>
    <row r="25" spans="1:15" x14ac:dyDescent="0.35">
      <c r="A25" s="95" t="str">
        <f>Nøgletal!B40</f>
        <v>… heraf privat beskæftigelse i 1.000 personer</v>
      </c>
      <c r="B25" s="95" t="s">
        <v>83</v>
      </c>
      <c r="C25" s="98">
        <f>Nøgletal!C40</f>
        <v>2152.2753747072288</v>
      </c>
      <c r="D25" s="98">
        <f>Nøgletal!D40</f>
        <v>2180.8665679762698</v>
      </c>
      <c r="E25" s="98">
        <f>Nøgletal!E40</f>
        <v>2189.248</v>
      </c>
      <c r="F25" s="98">
        <f>Nøgletal!F40</f>
        <v>2196.9980000000005</v>
      </c>
      <c r="G25" s="98">
        <f>Nøgletal!G40</f>
        <v>2202.4480000000008</v>
      </c>
      <c r="H25" s="98">
        <f>Nøgletal!H40</f>
        <v>2176.4588877340962</v>
      </c>
      <c r="I25" s="98">
        <f>Nøgletal!I40</f>
        <v>2015.0967793022241</v>
      </c>
      <c r="J25" s="98">
        <f>Nøgletal!J40</f>
        <v>1897.595826201655</v>
      </c>
      <c r="K25" s="98">
        <f>Nøgletal!K40</f>
        <v>0</v>
      </c>
      <c r="L25" s="98">
        <f>Nøgletal!L40</f>
        <v>0</v>
      </c>
      <c r="M25" s="98">
        <f>Nøgletal!M40</f>
        <v>0</v>
      </c>
      <c r="N25" s="95"/>
      <c r="O25" s="95"/>
    </row>
    <row r="26" spans="1:15" x14ac:dyDescent="0.35">
      <c r="A26" s="95" t="str">
        <f>Nøgletal!B41</f>
        <v>… heraf offentlig beskæftigelse i 1.000 personer</v>
      </c>
      <c r="B26" s="95" t="s">
        <v>84</v>
      </c>
      <c r="C26" s="98">
        <f>Nøgletal!C41</f>
        <v>873.04700000000003</v>
      </c>
      <c r="D26" s="98">
        <f>Nøgletal!D41</f>
        <v>879.04700000000003</v>
      </c>
      <c r="E26" s="98">
        <f>Nøgletal!E41</f>
        <v>884.04700000000014</v>
      </c>
      <c r="F26" s="98">
        <f>Nøgletal!F41</f>
        <v>884.83035796432398</v>
      </c>
      <c r="G26" s="98">
        <f>Nøgletal!G41</f>
        <v>886.41011826184615</v>
      </c>
      <c r="H26" s="98">
        <f>Nøgletal!H41</f>
        <v>884.04700000000014</v>
      </c>
      <c r="I26" s="98">
        <f>Nøgletal!I41</f>
        <v>884.83035796432398</v>
      </c>
      <c r="J26" s="98">
        <f>Nøgletal!J41</f>
        <v>886.41011826184615</v>
      </c>
      <c r="K26" s="98">
        <f>Nøgletal!K41</f>
        <v>0</v>
      </c>
      <c r="L26" s="98">
        <f>Nøgletal!L41</f>
        <v>0</v>
      </c>
      <c r="M26" s="98">
        <f>Nøgletal!M41</f>
        <v>0</v>
      </c>
      <c r="N26" s="95"/>
      <c r="O26" s="95"/>
    </row>
    <row r="27" spans="1:15" x14ac:dyDescent="0.35">
      <c r="A27" s="95" t="str">
        <f>Nøgletal!B42</f>
        <v>Arbejdsstyrke i 1.000 personer (netto)</v>
      </c>
      <c r="B27" s="95" t="s">
        <v>85</v>
      </c>
      <c r="C27" s="98">
        <f>Nøgletal!C42</f>
        <v>3274.6870653373621</v>
      </c>
      <c r="D27" s="98">
        <f>Nøgletal!D42</f>
        <v>3310.9852232052126</v>
      </c>
      <c r="E27" s="98">
        <f>Nøgletal!E42</f>
        <v>3324.8935091712665</v>
      </c>
      <c r="F27" s="98">
        <f>Nøgletal!F42</f>
        <v>3333.4945650264199</v>
      </c>
      <c r="G27" s="98">
        <f>Nøgletal!G42</f>
        <v>3341.35904416635</v>
      </c>
      <c r="H27" s="98">
        <f>Nøgletal!H42</f>
        <v>3319.0141291398299</v>
      </c>
      <c r="I27" s="98">
        <f>Nøgletal!I42</f>
        <v>3258.7841542312253</v>
      </c>
      <c r="J27" s="98">
        <f>Nøgletal!J42</f>
        <v>3243.1637413574199</v>
      </c>
      <c r="K27" s="98">
        <f>Nøgletal!K42</f>
        <v>0</v>
      </c>
      <c r="L27" s="98">
        <f>Nøgletal!L42</f>
        <v>0</v>
      </c>
      <c r="M27" s="98">
        <f>Nøgletal!M42</f>
        <v>0</v>
      </c>
      <c r="N27" s="95"/>
      <c r="O27" s="95"/>
    </row>
    <row r="28" spans="1:15" x14ac:dyDescent="0.35">
      <c r="A28" s="95" t="str">
        <f>Nøgletal!B44</f>
        <v>Ledighed i 1.000 personer (brutto)</v>
      </c>
      <c r="B28" s="95" t="s">
        <v>86</v>
      </c>
      <c r="C28" s="98">
        <f>Nøgletal!C44</f>
        <v>83.48155964796176</v>
      </c>
      <c r="D28" s="98">
        <f>Nøgletal!D44</f>
        <v>86.782438625827467</v>
      </c>
      <c r="E28" s="98">
        <f>Nøgletal!E44</f>
        <v>88.145677511640415</v>
      </c>
      <c r="F28" s="98">
        <f>Nøgletal!F44</f>
        <v>89.02012600915522</v>
      </c>
      <c r="G28" s="98">
        <f>Nøgletal!G44</f>
        <v>90.768482199337967</v>
      </c>
      <c r="H28" s="98">
        <f>Nøgletal!H44</f>
        <v>96.04698752828935</v>
      </c>
      <c r="I28" s="98">
        <f>Nøgletal!I44</f>
        <v>211.59315945362312</v>
      </c>
      <c r="J28" s="98">
        <f>Nøgletal!J44</f>
        <v>327.08130207491701</v>
      </c>
      <c r="K28" s="98">
        <f>Nøgletal!K44</f>
        <v>0</v>
      </c>
      <c r="L28" s="98">
        <f>Nøgletal!L44</f>
        <v>0</v>
      </c>
      <c r="M28" s="98">
        <f>Nøgletal!M44</f>
        <v>0</v>
      </c>
      <c r="N28" s="95"/>
      <c r="O28" s="95"/>
    </row>
    <row r="29" spans="1:15" x14ac:dyDescent="0.35">
      <c r="A29" s="95" t="str">
        <f>Nøgletal!B46</f>
        <v>Ledighedsprocent (netto)</v>
      </c>
      <c r="B29" s="95" t="s">
        <v>87</v>
      </c>
      <c r="C29" s="95">
        <f>Nøgletal!C46</f>
        <v>2.2083771422196339</v>
      </c>
      <c r="D29" s="95">
        <f>Nøgletal!D46</f>
        <v>2.2906123945193588</v>
      </c>
      <c r="E29" s="95">
        <f>Nøgletal!E46</f>
        <v>2.3183864212376593</v>
      </c>
      <c r="F29" s="95">
        <f>Nøgletal!F46</f>
        <v>2.3353447302138832</v>
      </c>
      <c r="G29" s="95">
        <f>Nøgletal!G46</f>
        <v>2.3756063239093939</v>
      </c>
      <c r="H29" s="95">
        <f>Nøgletal!H46</f>
        <v>2.5306795513243165</v>
      </c>
      <c r="I29" s="95">
        <f>Nøgletal!I46</f>
        <v>5.6781729258943603</v>
      </c>
      <c r="J29" s="95">
        <f>Nøgletal!J46</f>
        <v>8.8196104346995003</v>
      </c>
      <c r="K29" s="95">
        <f>Nøgletal!K46</f>
        <v>0</v>
      </c>
      <c r="L29" s="95">
        <f>Nøgletal!L46</f>
        <v>0</v>
      </c>
      <c r="M29" s="95">
        <f>Nøgletal!M46</f>
        <v>0</v>
      </c>
      <c r="N29" s="95">
        <f>J29-$D29</f>
        <v>6.5289980401801415</v>
      </c>
      <c r="O29" s="95">
        <f>G29-$D29</f>
        <v>8.4993929390035028E-2</v>
      </c>
    </row>
    <row r="30" spans="1:15" x14ac:dyDescent="0.35">
      <c r="A30" s="95" t="str">
        <f>Nøgletal!B47</f>
        <v>Ledighedsprocent (brutto)</v>
      </c>
      <c r="B30" s="95" t="s">
        <v>88</v>
      </c>
      <c r="C30" s="95">
        <f>Nøgletal!C47</f>
        <v>2.5406372645675379</v>
      </c>
      <c r="D30" s="95">
        <f>Nøgletal!D47</f>
        <v>2.6124134982406799</v>
      </c>
      <c r="E30" s="95">
        <f>Nøgletal!E47</f>
        <v>2.642291919363347</v>
      </c>
      <c r="F30" s="95">
        <f>Nøgletal!F47</f>
        <v>2.6615549448252946</v>
      </c>
      <c r="G30" s="95">
        <f>Nøgletal!G47</f>
        <v>2.7072845419634697</v>
      </c>
      <c r="H30" s="95">
        <f>Nøgletal!H47</f>
        <v>2.8833695921800158</v>
      </c>
      <c r="I30" s="95">
        <f>Nøgletal!I47</f>
        <v>6.440529558431014</v>
      </c>
      <c r="J30" s="95">
        <f>Nøgletal!J47</f>
        <v>9.9592059815212721</v>
      </c>
      <c r="K30" s="95">
        <f>Nøgletal!K47</f>
        <v>0</v>
      </c>
      <c r="L30" s="95">
        <f>Nøgletal!L47</f>
        <v>0</v>
      </c>
      <c r="M30" s="95">
        <f>Nøgletal!M47</f>
        <v>0</v>
      </c>
      <c r="N30" s="95">
        <f>J30-$D30</f>
        <v>7.3467924832805922</v>
      </c>
      <c r="O30" s="95">
        <f>G30-$D30</f>
        <v>9.4871043722789761E-2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1"/>
  <sheetViews>
    <sheetView tabSelected="1" workbookViewId="0">
      <selection activeCell="B6" sqref="B6"/>
    </sheetView>
  </sheetViews>
  <sheetFormatPr defaultColWidth="0" defaultRowHeight="14.5" zeroHeight="1" x14ac:dyDescent="0.35"/>
  <cols>
    <col min="1" max="1" width="2.81640625" customWidth="1"/>
    <col min="2" max="2" width="46.54296875" customWidth="1"/>
    <col min="3" max="7" width="9.26953125" bestFit="1" customWidth="1"/>
    <col min="8" max="9" width="9.36328125" bestFit="1" customWidth="1"/>
    <col min="10" max="10" width="9.26953125" bestFit="1" customWidth="1"/>
    <col min="11" max="11" width="4.26953125" customWidth="1"/>
    <col min="12" max="30" width="0" hidden="1" customWidth="1"/>
    <col min="31" max="16384" width="9.1796875" hidden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customHeight="1" x14ac:dyDescent="0.35">
      <c r="A2" s="1"/>
      <c r="B2" s="113" t="s">
        <v>29</v>
      </c>
      <c r="C2" s="2" t="s">
        <v>30</v>
      </c>
      <c r="D2" s="2" t="s">
        <v>31</v>
      </c>
      <c r="E2" s="114" t="s">
        <v>32</v>
      </c>
      <c r="F2" s="115"/>
      <c r="G2" s="116"/>
      <c r="H2" s="117" t="s">
        <v>38</v>
      </c>
      <c r="I2" s="118"/>
      <c r="J2" s="119"/>
      <c r="K2" s="1"/>
    </row>
    <row r="3" spans="1:11" x14ac:dyDescent="0.35">
      <c r="A3" s="1"/>
      <c r="B3" s="113"/>
      <c r="C3" s="2">
        <v>2023</v>
      </c>
      <c r="D3" s="2">
        <v>2024</v>
      </c>
      <c r="E3" s="2">
        <v>2025</v>
      </c>
      <c r="F3" s="2">
        <v>2026</v>
      </c>
      <c r="G3" s="2">
        <v>2027</v>
      </c>
      <c r="H3" s="2">
        <v>2025</v>
      </c>
      <c r="I3" s="2">
        <v>2026</v>
      </c>
      <c r="J3" s="2">
        <v>2027</v>
      </c>
      <c r="K3" s="1"/>
    </row>
    <row r="4" spans="1:11" ht="16.5" customHeight="1" x14ac:dyDescent="0.35">
      <c r="A4" s="1"/>
      <c r="B4" s="3" t="s">
        <v>0</v>
      </c>
      <c r="C4" s="12"/>
      <c r="D4" s="13"/>
      <c r="E4" s="12"/>
      <c r="F4" s="12"/>
      <c r="G4" s="12"/>
      <c r="H4" s="14"/>
      <c r="I4" s="12"/>
      <c r="J4" s="13"/>
      <c r="K4" s="1"/>
    </row>
    <row r="5" spans="1:11" ht="12.75" customHeight="1" x14ac:dyDescent="0.35">
      <c r="A5" s="1"/>
      <c r="B5" s="4" t="s">
        <v>1</v>
      </c>
      <c r="C5" s="15">
        <v>2.4950987548260972</v>
      </c>
      <c r="D5" s="16">
        <v>2.1429609707027675</v>
      </c>
      <c r="E5" s="15">
        <v>2.346030545557154</v>
      </c>
      <c r="F5" s="15">
        <v>1.4641216460104634</v>
      </c>
      <c r="G5" s="16">
        <v>1.3838516468036577</v>
      </c>
      <c r="H5" s="15">
        <v>0.35579861053425255</v>
      </c>
      <c r="I5" s="15">
        <v>-6.3350377482438098</v>
      </c>
      <c r="J5" s="16">
        <v>-0.18645102337276898</v>
      </c>
      <c r="K5" s="1"/>
    </row>
    <row r="6" spans="1:11" ht="13" customHeight="1" x14ac:dyDescent="0.35">
      <c r="A6" s="1"/>
      <c r="B6" s="4" t="s">
        <v>2</v>
      </c>
      <c r="C6" s="15">
        <v>1.3921566030379307</v>
      </c>
      <c r="D6" s="16">
        <v>0.98554145091331868</v>
      </c>
      <c r="E6" s="15">
        <v>1.7831036777610665</v>
      </c>
      <c r="F6" s="15">
        <v>1.826545861434381</v>
      </c>
      <c r="G6" s="16">
        <v>1.9674034510912097</v>
      </c>
      <c r="H6" s="15">
        <v>-0.28003833109001564</v>
      </c>
      <c r="I6" s="15">
        <v>-5.9353242216857227</v>
      </c>
      <c r="J6" s="16">
        <v>-2.0563178990872233</v>
      </c>
      <c r="K6" s="1"/>
    </row>
    <row r="7" spans="1:11" ht="13" customHeight="1" x14ac:dyDescent="0.35">
      <c r="A7" s="1"/>
      <c r="B7" s="4" t="s">
        <v>3</v>
      </c>
      <c r="C7" s="15">
        <v>0.19145282407284636</v>
      </c>
      <c r="D7" s="16">
        <v>3.3027907373082588</v>
      </c>
      <c r="E7" s="15">
        <v>2.4998720201781843</v>
      </c>
      <c r="F7" s="15">
        <v>0.64226234095712265</v>
      </c>
      <c r="G7" s="16">
        <v>0.87224591013395081</v>
      </c>
      <c r="H7" s="15">
        <v>2.4998720201781843</v>
      </c>
      <c r="I7" s="15">
        <v>0.64234848104425257</v>
      </c>
      <c r="J7" s="16">
        <v>0.87444546796737743</v>
      </c>
      <c r="K7" s="1"/>
    </row>
    <row r="8" spans="1:11" ht="13" customHeight="1" x14ac:dyDescent="0.35">
      <c r="A8" s="1"/>
      <c r="B8" s="4" t="s">
        <v>4</v>
      </c>
      <c r="C8" s="15">
        <v>-12.373744203575122</v>
      </c>
      <c r="D8" s="16">
        <v>-5.0569019785015046</v>
      </c>
      <c r="E8" s="15">
        <v>0.15703128460158311</v>
      </c>
      <c r="F8" s="15">
        <v>1.0796096447981851</v>
      </c>
      <c r="G8" s="16">
        <v>1.2054108080999493</v>
      </c>
      <c r="H8" s="15">
        <v>-4.876126275408577</v>
      </c>
      <c r="I8" s="15">
        <v>-14.364975526153057</v>
      </c>
      <c r="J8" s="16">
        <v>5.7874993337412528</v>
      </c>
      <c r="K8" s="1"/>
    </row>
    <row r="9" spans="1:11" ht="13" customHeight="1" x14ac:dyDescent="0.35">
      <c r="A9" s="1"/>
      <c r="B9" s="4" t="s">
        <v>5</v>
      </c>
      <c r="C9" s="15">
        <v>-5.45937902725806</v>
      </c>
      <c r="D9" s="16">
        <v>-3.4100288074964347</v>
      </c>
      <c r="E9" s="15">
        <v>1.2989896959128444</v>
      </c>
      <c r="F9" s="15">
        <v>1.6468529701612278</v>
      </c>
      <c r="G9" s="16">
        <v>1.3637477990053659</v>
      </c>
      <c r="H9" s="15">
        <v>-2.5171220710428654</v>
      </c>
      <c r="I9" s="15">
        <v>-14.663363835758425</v>
      </c>
      <c r="J9" s="16">
        <v>-2.316402669851414</v>
      </c>
      <c r="K9" s="1"/>
    </row>
    <row r="10" spans="1:11" ht="13" customHeight="1" x14ac:dyDescent="0.35">
      <c r="A10" s="1"/>
      <c r="B10" s="4" t="s">
        <v>6</v>
      </c>
      <c r="C10" s="15">
        <v>-1.1945159790038518</v>
      </c>
      <c r="D10" s="16">
        <v>5.9086064006339756</v>
      </c>
      <c r="E10" s="15">
        <v>6.0687681662773718</v>
      </c>
      <c r="F10" s="15">
        <v>5.4350940146189908</v>
      </c>
      <c r="G10" s="16">
        <v>3.2258013986165235</v>
      </c>
      <c r="H10" s="15">
        <v>6.0687681662773718</v>
      </c>
      <c r="I10" s="15">
        <v>5.4350074473399346</v>
      </c>
      <c r="J10" s="16">
        <v>3.2221375999001989</v>
      </c>
      <c r="K10" s="1"/>
    </row>
    <row r="11" spans="1:11" ht="13" customHeight="1" x14ac:dyDescent="0.35">
      <c r="A11" s="1"/>
      <c r="B11" s="4" t="s">
        <v>7</v>
      </c>
      <c r="C11" s="15">
        <v>-1.7295246788166221</v>
      </c>
      <c r="D11" s="16">
        <v>4.3029138648487814E-3</v>
      </c>
      <c r="E11" s="15">
        <v>-2.8635631287672156E-3</v>
      </c>
      <c r="F11" s="15">
        <v>6.1060538591188097E-4</v>
      </c>
      <c r="G11" s="16">
        <v>6.7893207723398283E-2</v>
      </c>
      <c r="H11" s="15">
        <v>0.11539179911587925</v>
      </c>
      <c r="I11" s="15">
        <v>-1.4784900558369272</v>
      </c>
      <c r="J11" s="16">
        <v>0.90334282498627416</v>
      </c>
      <c r="K11" s="1"/>
    </row>
    <row r="12" spans="1:11" ht="13" customHeight="1" x14ac:dyDescent="0.35">
      <c r="A12" s="1"/>
      <c r="B12" s="4" t="s">
        <v>8</v>
      </c>
      <c r="C12" s="15">
        <v>10.447215586437132</v>
      </c>
      <c r="D12" s="16">
        <v>3.96512169090113</v>
      </c>
      <c r="E12" s="15">
        <v>4.3795682974556049</v>
      </c>
      <c r="F12" s="15">
        <v>3.0166893703101216</v>
      </c>
      <c r="G12" s="16">
        <v>2.8643128630704728</v>
      </c>
      <c r="H12" s="15">
        <v>3.1826252200514826</v>
      </c>
      <c r="I12" s="15">
        <v>-3.3162665623259424</v>
      </c>
      <c r="J12" s="16">
        <v>-3.1027250103596193</v>
      </c>
      <c r="K12" s="1"/>
    </row>
    <row r="13" spans="1:11" ht="13" customHeight="1" x14ac:dyDescent="0.35">
      <c r="A13" s="1"/>
      <c r="B13" s="4" t="s">
        <v>9</v>
      </c>
      <c r="C13" s="15">
        <v>8.816331102998177</v>
      </c>
      <c r="D13" s="16">
        <v>6.3257307183041567</v>
      </c>
      <c r="E13" s="15">
        <v>5.006480925169754</v>
      </c>
      <c r="F13" s="15">
        <v>3.652185084116466</v>
      </c>
      <c r="G13" s="16">
        <v>3.3358528997406101</v>
      </c>
      <c r="H13" s="15">
        <v>3.3777199247170264</v>
      </c>
      <c r="I13" s="15">
        <v>-2.7826110718815911</v>
      </c>
      <c r="J13" s="16">
        <v>-1.5153837102670153</v>
      </c>
      <c r="K13" s="1"/>
    </row>
    <row r="14" spans="1:11" ht="13" customHeight="1" x14ac:dyDescent="0.35">
      <c r="A14" s="1"/>
      <c r="B14" s="4" t="s">
        <v>10</v>
      </c>
      <c r="C14" s="15">
        <v>3.7453557927034531</v>
      </c>
      <c r="D14" s="16">
        <v>2.0007924533201438</v>
      </c>
      <c r="E14" s="15">
        <v>4.046881894076404</v>
      </c>
      <c r="F14" s="15">
        <v>3.4102939515171293</v>
      </c>
      <c r="G14" s="16">
        <v>3.4815538459376683</v>
      </c>
      <c r="H14" s="15">
        <v>3.3348611185773036</v>
      </c>
      <c r="I14" s="15">
        <v>-3.9265809913512029</v>
      </c>
      <c r="J14" s="16">
        <v>-2.6911971498003839</v>
      </c>
      <c r="K14" s="1"/>
    </row>
    <row r="15" spans="1:11" ht="13" customHeight="1" x14ac:dyDescent="0.35">
      <c r="A15" s="1"/>
      <c r="B15" s="4"/>
      <c r="C15" s="15"/>
      <c r="D15" s="16"/>
      <c r="E15" s="15"/>
      <c r="F15" s="15"/>
      <c r="G15" s="16"/>
      <c r="H15" s="15"/>
      <c r="I15" s="15"/>
      <c r="J15" s="16"/>
      <c r="K15" s="1"/>
    </row>
    <row r="16" spans="1:11" ht="13" customHeight="1" x14ac:dyDescent="0.35">
      <c r="A16" s="1"/>
      <c r="B16" s="4" t="s">
        <v>11</v>
      </c>
      <c r="C16" s="15">
        <v>-0.23520119850457544</v>
      </c>
      <c r="D16" s="16">
        <v>1.7879458468659903</v>
      </c>
      <c r="E16" s="15">
        <v>3.1526454386466618</v>
      </c>
      <c r="F16" s="15">
        <v>3.0722637737991443</v>
      </c>
      <c r="G16" s="16">
        <v>3.0339190664062654</v>
      </c>
      <c r="H16" s="15">
        <v>-0.16260844150793874</v>
      </c>
      <c r="I16" s="15">
        <v>-9.5649474110585331</v>
      </c>
      <c r="J16" s="16">
        <v>-5.5928481839400916</v>
      </c>
      <c r="K16" s="1"/>
    </row>
    <row r="17" spans="1:11" ht="13" customHeight="1" x14ac:dyDescent="0.35">
      <c r="A17" s="1"/>
      <c r="B17" s="4"/>
      <c r="C17" s="15"/>
      <c r="D17" s="16"/>
      <c r="E17" s="15"/>
      <c r="F17" s="15"/>
      <c r="G17" s="16"/>
      <c r="H17" s="15"/>
      <c r="I17" s="15"/>
      <c r="J17" s="16"/>
      <c r="K17" s="1"/>
    </row>
    <row r="18" spans="1:11" ht="13" customHeight="1" x14ac:dyDescent="0.35">
      <c r="A18" s="1"/>
      <c r="B18" s="3" t="s">
        <v>12</v>
      </c>
      <c r="C18" s="15"/>
      <c r="D18" s="16"/>
      <c r="E18" s="15"/>
      <c r="F18" s="15"/>
      <c r="G18" s="16"/>
      <c r="H18" s="15"/>
      <c r="I18" s="15"/>
      <c r="J18" s="16"/>
      <c r="K18" s="1"/>
    </row>
    <row r="19" spans="1:11" ht="13" customHeight="1" x14ac:dyDescent="0.35">
      <c r="A19" s="1"/>
      <c r="B19" s="4" t="s">
        <v>13</v>
      </c>
      <c r="C19" s="15">
        <v>3.3530981772942781</v>
      </c>
      <c r="D19" s="16">
        <v>1.3462801934884805</v>
      </c>
      <c r="E19" s="15">
        <v>2.1038082772989242</v>
      </c>
      <c r="F19" s="15">
        <v>1.7782837558331099</v>
      </c>
      <c r="G19" s="16">
        <v>1.9554458143051123</v>
      </c>
      <c r="H19" s="15">
        <v>2.1026575432675942</v>
      </c>
      <c r="I19" s="15">
        <v>1.5553358346370727</v>
      </c>
      <c r="J19" s="16">
        <v>0.89124605264301326</v>
      </c>
      <c r="K19" s="1"/>
    </row>
    <row r="20" spans="1:11" ht="13" customHeight="1" x14ac:dyDescent="0.35">
      <c r="A20" s="1"/>
      <c r="B20" s="4" t="s">
        <v>39</v>
      </c>
      <c r="C20" s="15">
        <v>4.1899397867967814</v>
      </c>
      <c r="D20" s="16">
        <v>5.6948143642878035</v>
      </c>
      <c r="E20" s="15">
        <v>3.9112301275534778</v>
      </c>
      <c r="F20" s="15">
        <v>3.3763973417230586</v>
      </c>
      <c r="G20" s="16">
        <v>3.231133454587054</v>
      </c>
      <c r="H20" s="15">
        <v>3.8518780165365696</v>
      </c>
      <c r="I20" s="15">
        <v>1.6306916398821869</v>
      </c>
      <c r="J20" s="16">
        <v>-1.7263603164573538</v>
      </c>
      <c r="K20" s="1"/>
    </row>
    <row r="21" spans="1:11" ht="13" customHeight="1" x14ac:dyDescent="0.35">
      <c r="A21" s="1"/>
      <c r="B21" s="4" t="s">
        <v>14</v>
      </c>
      <c r="C21" s="15">
        <v>-3.5025288783981257</v>
      </c>
      <c r="D21" s="16">
        <v>1.1938601668658233</v>
      </c>
      <c r="E21" s="15">
        <v>5.0994251752663811</v>
      </c>
      <c r="F21" s="15">
        <v>4.0512177698215579</v>
      </c>
      <c r="G21" s="16">
        <v>3.8834203920323773</v>
      </c>
      <c r="H21" s="15">
        <v>3.0421570276665255</v>
      </c>
      <c r="I21" s="15">
        <v>-2.9564159745456453</v>
      </c>
      <c r="J21" s="16">
        <v>2.4120685340668357</v>
      </c>
      <c r="K21" s="1"/>
    </row>
    <row r="22" spans="1:11" ht="4.5" customHeight="1" x14ac:dyDescent="0.35">
      <c r="A22" s="1"/>
      <c r="B22" s="4"/>
      <c r="C22" s="15"/>
      <c r="D22" s="16"/>
      <c r="E22" s="15"/>
      <c r="F22" s="15"/>
      <c r="G22" s="16"/>
      <c r="H22" s="15"/>
      <c r="I22" s="15"/>
      <c r="J22" s="16"/>
      <c r="K22" s="1"/>
    </row>
    <row r="23" spans="1:11" ht="13" customHeight="1" x14ac:dyDescent="0.35">
      <c r="A23" s="1"/>
      <c r="B23" s="4" t="s">
        <v>102</v>
      </c>
      <c r="C23" s="15">
        <v>-2.649155245683632</v>
      </c>
      <c r="D23" s="16">
        <v>3.3330445533749531</v>
      </c>
      <c r="E23" s="15">
        <v>3.2386052095999984</v>
      </c>
      <c r="F23" s="15">
        <v>3.2386052095999762</v>
      </c>
      <c r="G23" s="16">
        <v>2.7301008070855115</v>
      </c>
      <c r="H23" s="15">
        <v>-3.735049480098962</v>
      </c>
      <c r="I23" s="15">
        <v>-21.208592448360221</v>
      </c>
      <c r="J23" s="16">
        <v>-2.3614861997705572</v>
      </c>
      <c r="K23" s="1"/>
    </row>
    <row r="24" spans="1:11" ht="15" customHeight="1" x14ac:dyDescent="0.35">
      <c r="A24" s="1"/>
      <c r="B24" s="19" t="s">
        <v>106</v>
      </c>
      <c r="C24" s="15"/>
      <c r="D24" s="16"/>
      <c r="E24" s="108">
        <v>3.2386052095999984</v>
      </c>
      <c r="F24" s="108">
        <v>3.2386052095999762</v>
      </c>
      <c r="G24" s="109">
        <v>2.4290171054973886</v>
      </c>
      <c r="H24" s="108">
        <v>-15.056354301472318</v>
      </c>
      <c r="I24" s="108">
        <v>-14.812797650771703</v>
      </c>
      <c r="J24" s="109">
        <v>2.3500583226934157</v>
      </c>
      <c r="K24" s="1"/>
    </row>
    <row r="25" spans="1:11" ht="16.5" customHeight="1" x14ac:dyDescent="0.35">
      <c r="A25" s="1"/>
      <c r="B25" s="4" t="s">
        <v>103</v>
      </c>
      <c r="C25" s="15"/>
      <c r="D25" s="16"/>
      <c r="E25" s="15"/>
      <c r="F25" s="15"/>
      <c r="G25" s="15"/>
      <c r="H25" s="50">
        <v>-4.4545904673960957</v>
      </c>
      <c r="I25" s="15">
        <v>-25.294335255995346</v>
      </c>
      <c r="J25" s="16">
        <v>-2.8164162136097426</v>
      </c>
      <c r="K25" s="1"/>
    </row>
    <row r="26" spans="1:11" ht="15" customHeight="1" x14ac:dyDescent="0.35">
      <c r="A26" s="1"/>
      <c r="B26" s="105" t="s">
        <v>107</v>
      </c>
      <c r="C26" s="15"/>
      <c r="D26" s="16"/>
      <c r="E26" s="15"/>
      <c r="F26" s="15"/>
      <c r="G26" s="15"/>
      <c r="H26" s="107">
        <v>-17.956895270715325</v>
      </c>
      <c r="I26" s="108">
        <v>-17.666418493831198</v>
      </c>
      <c r="J26" s="109">
        <v>2.8027868058705283</v>
      </c>
      <c r="K26" s="1"/>
    </row>
    <row r="27" spans="1:11" ht="15" customHeight="1" x14ac:dyDescent="0.35">
      <c r="A27" s="1"/>
      <c r="B27" s="19"/>
      <c r="C27" s="15"/>
      <c r="D27" s="16"/>
      <c r="E27" s="15"/>
      <c r="F27" s="15"/>
      <c r="G27" s="16"/>
      <c r="H27" s="15"/>
      <c r="I27" s="15"/>
      <c r="J27" s="16"/>
      <c r="K27" s="1"/>
    </row>
    <row r="28" spans="1:11" ht="13" customHeight="1" x14ac:dyDescent="0.35">
      <c r="A28" s="1"/>
      <c r="B28" s="4" t="s">
        <v>15</v>
      </c>
      <c r="C28" s="15">
        <v>1.9666347324381439</v>
      </c>
      <c r="D28" s="16">
        <v>1.1878570247567444</v>
      </c>
      <c r="E28" s="15">
        <v>1.5232409070699893</v>
      </c>
      <c r="F28" s="15">
        <v>1.2276458336836882</v>
      </c>
      <c r="G28" s="16">
        <v>1.2930824012584274</v>
      </c>
      <c r="H28" s="15">
        <v>0.13016951927986575</v>
      </c>
      <c r="I28" s="15">
        <v>-0.10090097905951501</v>
      </c>
      <c r="J28" s="16">
        <v>6.2640792066238404</v>
      </c>
      <c r="K28" s="1"/>
    </row>
    <row r="29" spans="1:11" ht="13" customHeight="1" x14ac:dyDescent="0.35">
      <c r="A29" s="1"/>
      <c r="B29" s="4"/>
      <c r="C29" s="15"/>
      <c r="D29" s="16"/>
      <c r="E29" s="15"/>
      <c r="F29" s="15"/>
      <c r="G29" s="16"/>
      <c r="H29" s="15"/>
      <c r="I29" s="15"/>
      <c r="J29" s="16"/>
      <c r="K29" s="1"/>
    </row>
    <row r="30" spans="1:11" ht="13" customHeight="1" x14ac:dyDescent="0.35">
      <c r="A30" s="1"/>
      <c r="B30" s="3" t="s">
        <v>16</v>
      </c>
      <c r="C30" s="15"/>
      <c r="D30" s="16"/>
      <c r="E30" s="15"/>
      <c r="F30" s="15"/>
      <c r="G30" s="16"/>
      <c r="H30" s="15"/>
      <c r="I30" s="15"/>
      <c r="J30" s="16"/>
      <c r="K30" s="1"/>
    </row>
    <row r="31" spans="1:11" ht="13" customHeight="1" x14ac:dyDescent="0.35">
      <c r="A31" s="1"/>
      <c r="B31" s="4" t="s">
        <v>17</v>
      </c>
      <c r="C31" s="15">
        <v>3.5423404665509932</v>
      </c>
      <c r="D31" s="16">
        <v>3.1822714236314975</v>
      </c>
      <c r="E31" s="15">
        <v>2.7421919276072848</v>
      </c>
      <c r="F31" s="15">
        <v>2.8498985668428176</v>
      </c>
      <c r="G31" s="16">
        <v>2.9674094303736216</v>
      </c>
      <c r="H31" s="15">
        <v>2.7421919276072848</v>
      </c>
      <c r="I31" s="15">
        <v>2.8498985668428176</v>
      </c>
      <c r="J31" s="16">
        <v>2.9674094303736216</v>
      </c>
      <c r="K31" s="1"/>
    </row>
    <row r="32" spans="1:11" ht="17.25" customHeight="1" x14ac:dyDescent="0.35">
      <c r="A32" s="1"/>
      <c r="B32" s="19" t="s">
        <v>108</v>
      </c>
      <c r="C32" s="15"/>
      <c r="D32" s="112">
        <v>2.7661892813589386</v>
      </c>
      <c r="E32" s="108">
        <v>2.7702356652167524</v>
      </c>
      <c r="F32" s="108">
        <v>2.89763246061327</v>
      </c>
      <c r="G32" s="109">
        <v>3.0057239609324329</v>
      </c>
      <c r="H32" s="108">
        <v>2.7702356652167524</v>
      </c>
      <c r="I32" s="108">
        <v>2.89763246061327</v>
      </c>
      <c r="J32" s="109">
        <v>3.0057239609324329</v>
      </c>
      <c r="K32" s="1"/>
    </row>
    <row r="33" spans="1:16" ht="16.5" customHeight="1" x14ac:dyDescent="0.35">
      <c r="A33" s="1"/>
      <c r="B33" s="4" t="s">
        <v>18</v>
      </c>
      <c r="C33" s="15">
        <v>4.7746978846153842</v>
      </c>
      <c r="D33" s="16">
        <v>4.339991160619407</v>
      </c>
      <c r="E33" s="15">
        <v>4.1745881371749185</v>
      </c>
      <c r="F33" s="15">
        <v>4.1471829322511065</v>
      </c>
      <c r="G33" s="16">
        <v>4.121139452252117</v>
      </c>
      <c r="H33" s="15">
        <v>4.1745881371749185</v>
      </c>
      <c r="I33" s="15">
        <v>4.1471829322511065</v>
      </c>
      <c r="J33" s="16">
        <v>4.121139452252117</v>
      </c>
      <c r="K33" s="1"/>
    </row>
    <row r="34" spans="1:16" ht="14.25" customHeight="1" x14ac:dyDescent="0.35">
      <c r="A34" s="1"/>
      <c r="B34" s="4" t="s">
        <v>19</v>
      </c>
      <c r="C34" s="15">
        <v>3.3711611538461543</v>
      </c>
      <c r="D34" s="16">
        <v>2.9791968535872648</v>
      </c>
      <c r="E34" s="15">
        <v>2.0631533874934629</v>
      </c>
      <c r="F34" s="15">
        <v>2.1773726993356024</v>
      </c>
      <c r="G34" s="16">
        <v>2.3195499049304593</v>
      </c>
      <c r="H34" s="15">
        <v>2.0631533874934629</v>
      </c>
      <c r="I34" s="15">
        <v>2.1773726993356024</v>
      </c>
      <c r="J34" s="16">
        <v>2.3195499049304593</v>
      </c>
      <c r="K34" s="1"/>
    </row>
    <row r="35" spans="1:16" ht="18" customHeight="1" x14ac:dyDescent="0.35">
      <c r="A35" s="1"/>
      <c r="B35" s="4" t="s">
        <v>20</v>
      </c>
      <c r="C35" s="15">
        <v>3.0537452413083992</v>
      </c>
      <c r="D35" s="16">
        <v>3.4933860737729501</v>
      </c>
      <c r="E35" s="15">
        <v>2.1837948702168171</v>
      </c>
      <c r="F35" s="15">
        <v>1.9490417654973935</v>
      </c>
      <c r="G35" s="16">
        <v>2.0949591850493845</v>
      </c>
      <c r="H35" s="15">
        <v>2.1837948702168171</v>
      </c>
      <c r="I35" s="15">
        <v>1.9490417654973935</v>
      </c>
      <c r="J35" s="16">
        <v>2.0949591850493845</v>
      </c>
      <c r="K35" s="1"/>
    </row>
    <row r="36" spans="1:16" ht="18" customHeight="1" x14ac:dyDescent="0.35">
      <c r="A36" s="1"/>
      <c r="B36" s="111" t="s">
        <v>120</v>
      </c>
      <c r="C36" s="110"/>
      <c r="D36" s="109">
        <v>3.1353062554472899</v>
      </c>
      <c r="E36" s="108">
        <v>1.9210484181155425</v>
      </c>
      <c r="F36" s="108">
        <v>1.9828046855639718</v>
      </c>
      <c r="G36" s="109">
        <v>2.1497773815265995</v>
      </c>
      <c r="H36" s="108">
        <v>1.9210484181155425</v>
      </c>
      <c r="I36" s="108">
        <v>1.9828046855639718</v>
      </c>
      <c r="J36" s="109">
        <v>2.1497773815265995</v>
      </c>
      <c r="K36" s="1"/>
    </row>
    <row r="37" spans="1:16" ht="13" customHeight="1" x14ac:dyDescent="0.35">
      <c r="A37" s="1"/>
      <c r="B37" s="4"/>
      <c r="C37" s="15"/>
      <c r="D37" s="16"/>
      <c r="E37" s="15"/>
      <c r="F37" s="15"/>
      <c r="G37" s="16"/>
      <c r="H37" s="15"/>
      <c r="I37" s="15"/>
      <c r="J37" s="16"/>
      <c r="K37" s="1"/>
    </row>
    <row r="38" spans="1:16" ht="13" customHeight="1" x14ac:dyDescent="0.35">
      <c r="A38" s="1"/>
      <c r="B38" s="4" t="s">
        <v>21</v>
      </c>
      <c r="C38" s="17">
        <v>72.317440630133234</v>
      </c>
      <c r="D38" s="18">
        <v>75.84183790344305</v>
      </c>
      <c r="E38" s="17">
        <v>77.083879637238937</v>
      </c>
      <c r="F38" s="17">
        <v>77.848589656310708</v>
      </c>
      <c r="G38" s="18">
        <v>79.377536757734276</v>
      </c>
      <c r="H38" s="17">
        <v>83.99361187170652</v>
      </c>
      <c r="I38" s="17">
        <v>185.03939955889297</v>
      </c>
      <c r="J38" s="18">
        <v>286.03440774714971</v>
      </c>
      <c r="K38" s="1"/>
    </row>
    <row r="39" spans="1:16" ht="13" customHeight="1" x14ac:dyDescent="0.35">
      <c r="A39" s="1"/>
      <c r="B39" s="4" t="s">
        <v>22</v>
      </c>
      <c r="C39" s="17">
        <v>3202.3696247072289</v>
      </c>
      <c r="D39" s="18">
        <v>3235.1433853017697</v>
      </c>
      <c r="E39" s="17">
        <v>3247.8096295340274</v>
      </c>
      <c r="F39" s="17">
        <v>3255.6459753701092</v>
      </c>
      <c r="G39" s="18">
        <v>3261.9815074086159</v>
      </c>
      <c r="H39" s="17">
        <v>3235.0205172681235</v>
      </c>
      <c r="I39" s="17">
        <v>3073.7447546723324</v>
      </c>
      <c r="J39" s="18">
        <v>2957.1293336102704</v>
      </c>
      <c r="K39" s="1"/>
    </row>
    <row r="40" spans="1:16" ht="13" customHeight="1" x14ac:dyDescent="0.35">
      <c r="A40" s="1"/>
      <c r="B40" s="4" t="s">
        <v>23</v>
      </c>
      <c r="C40" s="17">
        <v>2152.2753747072288</v>
      </c>
      <c r="D40" s="18">
        <v>2180.8665679762698</v>
      </c>
      <c r="E40" s="17">
        <v>2189.248</v>
      </c>
      <c r="F40" s="17">
        <v>2196.9980000000005</v>
      </c>
      <c r="G40" s="18">
        <v>2202.4480000000008</v>
      </c>
      <c r="H40" s="17">
        <v>2176.4588877340962</v>
      </c>
      <c r="I40" s="17">
        <v>2015.0967793022241</v>
      </c>
      <c r="J40" s="18">
        <v>1897.595826201655</v>
      </c>
      <c r="K40" s="1"/>
    </row>
    <row r="41" spans="1:16" ht="13" customHeight="1" x14ac:dyDescent="0.35">
      <c r="A41" s="1"/>
      <c r="B41" s="4" t="s">
        <v>24</v>
      </c>
      <c r="C41" s="17">
        <v>873.04700000000003</v>
      </c>
      <c r="D41" s="18">
        <v>879.04700000000003</v>
      </c>
      <c r="E41" s="17">
        <v>884.04700000000014</v>
      </c>
      <c r="F41" s="17">
        <v>884.83035796432398</v>
      </c>
      <c r="G41" s="18">
        <v>886.41011826184615</v>
      </c>
      <c r="H41" s="17">
        <v>884.04700000000014</v>
      </c>
      <c r="I41" s="17">
        <v>884.83035796432398</v>
      </c>
      <c r="J41" s="18">
        <v>886.41011826184615</v>
      </c>
      <c r="K41" s="1"/>
    </row>
    <row r="42" spans="1:16" ht="13" customHeight="1" x14ac:dyDescent="0.35">
      <c r="A42" s="1"/>
      <c r="B42" s="4" t="s">
        <v>25</v>
      </c>
      <c r="C42" s="17">
        <v>3274.6870653373621</v>
      </c>
      <c r="D42" s="18">
        <v>3310.9852232052126</v>
      </c>
      <c r="E42" s="17">
        <v>3324.8935091712665</v>
      </c>
      <c r="F42" s="17">
        <v>3333.4945650264199</v>
      </c>
      <c r="G42" s="18">
        <v>3341.35904416635</v>
      </c>
      <c r="H42" s="17">
        <v>3319.0141291398299</v>
      </c>
      <c r="I42" s="17">
        <v>3258.7841542312253</v>
      </c>
      <c r="J42" s="18">
        <v>3243.1637413574199</v>
      </c>
      <c r="K42" s="1"/>
    </row>
    <row r="43" spans="1:16" ht="7.5" customHeight="1" x14ac:dyDescent="0.35">
      <c r="A43" s="1"/>
      <c r="B43" s="4"/>
      <c r="C43" s="17"/>
      <c r="D43" s="18"/>
      <c r="E43" s="17"/>
      <c r="F43" s="17"/>
      <c r="G43" s="18"/>
      <c r="H43" s="17"/>
      <c r="I43" s="17"/>
      <c r="J43" s="18"/>
      <c r="K43" s="1"/>
    </row>
    <row r="44" spans="1:16" ht="13" customHeight="1" x14ac:dyDescent="0.35">
      <c r="A44" s="1"/>
      <c r="B44" s="4" t="s">
        <v>26</v>
      </c>
      <c r="C44" s="17">
        <v>83.48155964796176</v>
      </c>
      <c r="D44" s="18">
        <v>86.782438625827467</v>
      </c>
      <c r="E44" s="17">
        <v>88.145677511640415</v>
      </c>
      <c r="F44" s="17">
        <v>89.02012600915522</v>
      </c>
      <c r="G44" s="18">
        <v>90.768482199337967</v>
      </c>
      <c r="H44" s="17">
        <v>96.04698752828935</v>
      </c>
      <c r="I44" s="17">
        <v>211.59315945362312</v>
      </c>
      <c r="J44" s="18">
        <v>327.08130207491701</v>
      </c>
      <c r="K44" s="1"/>
    </row>
    <row r="45" spans="1:16" ht="13" customHeight="1" x14ac:dyDescent="0.35">
      <c r="A45" s="1"/>
      <c r="B45" s="4"/>
      <c r="C45" s="15"/>
      <c r="D45" s="16"/>
      <c r="E45" s="15"/>
      <c r="F45" s="15"/>
      <c r="G45" s="16"/>
      <c r="H45" s="15"/>
      <c r="I45" s="15"/>
      <c r="J45" s="16"/>
      <c r="K45" s="1"/>
    </row>
    <row r="46" spans="1:16" ht="13" customHeight="1" x14ac:dyDescent="0.35">
      <c r="A46" s="1"/>
      <c r="B46" s="4" t="s">
        <v>27</v>
      </c>
      <c r="C46" s="15">
        <v>2.2083771422196339</v>
      </c>
      <c r="D46" s="16">
        <v>2.2906123945193588</v>
      </c>
      <c r="E46" s="15">
        <v>2.3183864212376593</v>
      </c>
      <c r="F46" s="15">
        <v>2.3353447302138832</v>
      </c>
      <c r="G46" s="16">
        <v>2.3756063239093939</v>
      </c>
      <c r="H46" s="15">
        <v>2.5306795513243165</v>
      </c>
      <c r="I46" s="15">
        <v>5.6781729258943603</v>
      </c>
      <c r="J46" s="16">
        <v>8.8196104346995003</v>
      </c>
      <c r="K46" s="5"/>
      <c r="L46" s="6"/>
      <c r="M46" s="6"/>
      <c r="N46" s="6"/>
      <c r="O46" s="6"/>
      <c r="P46" s="6"/>
    </row>
    <row r="47" spans="1:16" ht="16.5" customHeight="1" x14ac:dyDescent="0.35">
      <c r="A47" s="1"/>
      <c r="B47" s="20" t="s">
        <v>28</v>
      </c>
      <c r="C47" s="106">
        <v>2.5406372645675379</v>
      </c>
      <c r="D47" s="22">
        <v>2.6124134982406799</v>
      </c>
      <c r="E47" s="21">
        <v>2.642291919363347</v>
      </c>
      <c r="F47" s="21">
        <v>2.6615549448252946</v>
      </c>
      <c r="G47" s="22">
        <v>2.7072845419634697</v>
      </c>
      <c r="H47" s="21">
        <v>2.8833695921800158</v>
      </c>
      <c r="I47" s="21">
        <v>6.440529558431014</v>
      </c>
      <c r="J47" s="22">
        <v>9.9592059815212721</v>
      </c>
      <c r="K47" s="5"/>
      <c r="L47" s="6"/>
      <c r="M47" s="6"/>
      <c r="N47" s="6"/>
      <c r="O47" s="6"/>
      <c r="P47" s="6"/>
    </row>
    <row r="48" spans="1:16" ht="4.9000000000000004" customHeight="1" x14ac:dyDescent="0.35">
      <c r="A48" s="1"/>
      <c r="B48" s="7"/>
      <c r="C48" s="7"/>
      <c r="D48" s="7"/>
      <c r="E48" s="7"/>
      <c r="F48" s="7"/>
      <c r="G48" s="7"/>
      <c r="H48" s="7"/>
      <c r="I48" s="7"/>
      <c r="J48" s="7"/>
      <c r="K48" s="1"/>
    </row>
    <row r="49" spans="1:11" ht="12" customHeight="1" x14ac:dyDescent="0.35">
      <c r="A49" s="1"/>
      <c r="B49" s="8" t="s">
        <v>33</v>
      </c>
      <c r="C49" s="7"/>
      <c r="D49" s="7"/>
      <c r="E49" s="7"/>
      <c r="F49" s="7"/>
      <c r="G49" s="7"/>
      <c r="H49" s="7"/>
      <c r="I49" s="7"/>
      <c r="J49" s="7"/>
      <c r="K49" s="1"/>
    </row>
    <row r="50" spans="1:11" ht="12" customHeight="1" x14ac:dyDescent="0.35">
      <c r="A50" s="1"/>
      <c r="B50" s="8" t="s">
        <v>34</v>
      </c>
      <c r="C50" s="7"/>
      <c r="D50" s="7"/>
      <c r="E50" s="7"/>
      <c r="F50" s="7"/>
      <c r="G50" s="7"/>
      <c r="H50" s="7"/>
      <c r="I50" s="7"/>
      <c r="J50" s="7"/>
      <c r="K50" s="1"/>
    </row>
    <row r="51" spans="1:11" ht="12" customHeight="1" x14ac:dyDescent="0.35">
      <c r="A51" s="1"/>
      <c r="B51" s="8" t="s">
        <v>35</v>
      </c>
      <c r="C51" s="7"/>
      <c r="D51" s="7"/>
      <c r="E51" s="7"/>
      <c r="F51" s="7"/>
      <c r="G51" s="7"/>
      <c r="H51" s="7"/>
      <c r="I51" s="7"/>
      <c r="J51" s="7"/>
      <c r="K51" s="1"/>
    </row>
    <row r="52" spans="1:11" ht="12" customHeight="1" x14ac:dyDescent="0.35">
      <c r="A52" s="1"/>
      <c r="B52" s="8" t="s">
        <v>36</v>
      </c>
      <c r="C52" s="7"/>
      <c r="D52" s="7"/>
      <c r="E52" s="7"/>
      <c r="F52" s="7"/>
      <c r="G52" s="7"/>
      <c r="H52" s="7"/>
      <c r="I52" s="7"/>
      <c r="J52" s="7"/>
      <c r="K52" s="1"/>
    </row>
    <row r="53" spans="1:11" ht="12" customHeight="1" x14ac:dyDescent="0.35">
      <c r="A53" s="1"/>
      <c r="B53" s="23" t="s">
        <v>117</v>
      </c>
      <c r="C53" s="7"/>
      <c r="D53" s="7"/>
      <c r="E53" s="7"/>
      <c r="F53" s="7"/>
      <c r="G53" s="7"/>
      <c r="H53" s="7"/>
      <c r="I53" s="7"/>
      <c r="J53" s="7"/>
      <c r="K53" s="1"/>
    </row>
    <row r="54" spans="1:11" ht="15" customHeight="1" x14ac:dyDescent="0.35">
      <c r="A54" s="1"/>
      <c r="B54" s="8" t="s">
        <v>37</v>
      </c>
      <c r="C54" s="7"/>
      <c r="D54" s="7"/>
      <c r="E54" s="7"/>
      <c r="F54" s="7"/>
      <c r="G54" s="7"/>
      <c r="H54" s="7"/>
      <c r="I54" s="7"/>
      <c r="J54" s="7"/>
      <c r="K54" s="1"/>
    </row>
    <row r="55" spans="1:11" x14ac:dyDescent="0.35">
      <c r="A55" s="1"/>
      <c r="B55" s="23" t="s">
        <v>118</v>
      </c>
      <c r="C55" s="9"/>
      <c r="D55" s="9"/>
      <c r="E55" s="9"/>
      <c r="F55" s="9"/>
      <c r="G55" s="9"/>
      <c r="H55" s="9"/>
      <c r="I55" s="10"/>
      <c r="J55" s="10"/>
      <c r="K55" s="1"/>
    </row>
    <row r="56" spans="1:11" x14ac:dyDescent="0.35">
      <c r="A56" s="1"/>
      <c r="B56" s="24" t="s">
        <v>119</v>
      </c>
      <c r="C56" s="9"/>
      <c r="D56" s="9"/>
      <c r="E56" s="9"/>
      <c r="F56" s="9"/>
      <c r="G56" s="9"/>
      <c r="H56" s="9"/>
      <c r="I56" s="10"/>
      <c r="J56" s="10"/>
      <c r="K56" s="1"/>
    </row>
    <row r="57" spans="1:11" x14ac:dyDescent="0.35">
      <c r="A57" s="1"/>
      <c r="B57" s="24" t="s">
        <v>121</v>
      </c>
      <c r="C57" s="9"/>
      <c r="D57" s="9"/>
      <c r="E57" s="9"/>
      <c r="F57" s="9"/>
      <c r="G57" s="9"/>
      <c r="H57" s="9"/>
      <c r="I57" s="10"/>
      <c r="J57" s="10"/>
      <c r="K57" s="1"/>
    </row>
    <row r="58" spans="1:11" hidden="1" x14ac:dyDescent="0.35">
      <c r="A58" s="1"/>
      <c r="B58" s="8"/>
      <c r="C58" s="9"/>
      <c r="D58" s="9"/>
      <c r="E58" s="9"/>
      <c r="F58" s="9"/>
      <c r="G58" s="9"/>
      <c r="H58" s="9"/>
      <c r="I58" s="10"/>
      <c r="J58" s="10"/>
      <c r="K58" s="1"/>
    </row>
    <row r="59" spans="1:11" ht="15" hidden="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hidden="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idden="1" x14ac:dyDescent="0.35">
      <c r="C61" s="11"/>
      <c r="D61" s="11"/>
      <c r="E61" s="11"/>
      <c r="F61" s="11"/>
      <c r="G61" s="11"/>
      <c r="H61" s="11"/>
      <c r="I61" s="11"/>
      <c r="J61" s="11"/>
    </row>
  </sheetData>
  <mergeCells count="3">
    <mergeCell ref="B2:B3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8"/>
  <sheetViews>
    <sheetView workbookViewId="0">
      <selection activeCell="D15" sqref="D15"/>
    </sheetView>
  </sheetViews>
  <sheetFormatPr defaultColWidth="0" defaultRowHeight="15" customHeight="1" zeroHeight="1" x14ac:dyDescent="0.35"/>
  <cols>
    <col min="1" max="1" width="2.81640625" customWidth="1"/>
    <col min="2" max="2" width="40.7265625" customWidth="1"/>
    <col min="3" max="3" width="10.7265625" customWidth="1"/>
    <col min="4" max="8" width="9.81640625" customWidth="1"/>
    <col min="9" max="9" width="2.81640625" customWidth="1"/>
    <col min="10" max="28" width="0" hidden="1" customWidth="1"/>
    <col min="29" max="16384" width="9.1796875" hidden="1"/>
  </cols>
  <sheetData>
    <row r="1" spans="1:9" ht="14.5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25.5" customHeight="1" x14ac:dyDescent="0.35">
      <c r="A2" s="1"/>
      <c r="B2" s="113" t="s">
        <v>29</v>
      </c>
      <c r="C2" s="123" t="s">
        <v>31</v>
      </c>
      <c r="D2" s="123"/>
      <c r="E2" s="124" t="s">
        <v>38</v>
      </c>
      <c r="F2" s="124"/>
      <c r="G2" s="124"/>
      <c r="H2" s="124"/>
      <c r="I2" s="1"/>
    </row>
    <row r="3" spans="1:9" ht="14.5" x14ac:dyDescent="0.35">
      <c r="A3" s="1"/>
      <c r="B3" s="113"/>
      <c r="C3" s="2">
        <v>2024</v>
      </c>
      <c r="D3" s="2" t="s">
        <v>101</v>
      </c>
      <c r="E3" s="2" t="s">
        <v>110</v>
      </c>
      <c r="F3" s="2" t="s">
        <v>111</v>
      </c>
      <c r="G3" s="2" t="s">
        <v>112</v>
      </c>
      <c r="H3" s="2" t="s">
        <v>113</v>
      </c>
      <c r="I3" s="1"/>
    </row>
    <row r="4" spans="1:9" s="48" customFormat="1" ht="15" customHeight="1" x14ac:dyDescent="0.35">
      <c r="A4" s="46"/>
      <c r="B4" s="47"/>
      <c r="C4" s="125" t="s">
        <v>114</v>
      </c>
      <c r="D4" s="126"/>
      <c r="E4" s="127" t="s">
        <v>45</v>
      </c>
      <c r="F4" s="128"/>
      <c r="G4" s="128"/>
      <c r="H4" s="129"/>
      <c r="I4" s="46"/>
    </row>
    <row r="5" spans="1:9" ht="12.75" customHeight="1" x14ac:dyDescent="0.35">
      <c r="A5" s="1"/>
      <c r="B5" s="4" t="s">
        <v>1</v>
      </c>
      <c r="C5" s="49">
        <v>100</v>
      </c>
      <c r="D5" s="16">
        <v>100.96101653499296</v>
      </c>
      <c r="E5" s="50">
        <v>0.8409696964838842</v>
      </c>
      <c r="F5" s="15">
        <v>0.39838012725670335</v>
      </c>
      <c r="G5" s="15">
        <v>-2.2024280526829698</v>
      </c>
      <c r="H5" s="16">
        <v>-2.5322991155324104</v>
      </c>
      <c r="I5" s="1"/>
    </row>
    <row r="6" spans="1:9" ht="13" customHeight="1" x14ac:dyDescent="0.35">
      <c r="A6" s="1"/>
      <c r="B6" s="4" t="s">
        <v>2</v>
      </c>
      <c r="C6" s="49">
        <v>100</v>
      </c>
      <c r="D6" s="16">
        <v>101.31501609616774</v>
      </c>
      <c r="E6" s="50">
        <v>5.3711892000007921E-2</v>
      </c>
      <c r="F6" s="15">
        <v>0.20507109500000897</v>
      </c>
      <c r="G6" s="15">
        <v>-2.5959484850877734</v>
      </c>
      <c r="H6" s="16">
        <v>-1.968598203576255</v>
      </c>
      <c r="I6" s="1"/>
    </row>
    <row r="7" spans="1:9" ht="13" customHeight="1" x14ac:dyDescent="0.35">
      <c r="A7" s="1"/>
      <c r="B7" s="4" t="s">
        <v>4</v>
      </c>
      <c r="C7" s="49">
        <v>100</v>
      </c>
      <c r="D7" s="16">
        <v>99.782205112259604</v>
      </c>
      <c r="E7" s="50">
        <v>9.9999999999988987E-2</v>
      </c>
      <c r="F7" s="15">
        <v>0.15000000000000568</v>
      </c>
      <c r="G7" s="15">
        <v>-6.5836970068688601</v>
      </c>
      <c r="H7" s="16">
        <v>-6.7529262141590607</v>
      </c>
      <c r="I7" s="1"/>
    </row>
    <row r="8" spans="1:9" ht="12.75" customHeight="1" x14ac:dyDescent="0.35">
      <c r="A8" s="1"/>
      <c r="B8" s="4" t="s">
        <v>5</v>
      </c>
      <c r="C8" s="49">
        <v>100</v>
      </c>
      <c r="D8" s="16">
        <v>99.362509631610507</v>
      </c>
      <c r="E8" s="50">
        <v>0.96915278389950732</v>
      </c>
      <c r="F8" s="15">
        <v>0.84064229133267165</v>
      </c>
      <c r="G8" s="15">
        <v>-4.6492545487220376</v>
      </c>
      <c r="H8" s="16">
        <v>-4.6580128011821653</v>
      </c>
      <c r="I8" s="1"/>
    </row>
    <row r="9" spans="1:9" ht="12.75" customHeight="1" x14ac:dyDescent="0.35">
      <c r="A9" s="1"/>
      <c r="B9" s="4" t="s">
        <v>8</v>
      </c>
      <c r="C9" s="49">
        <v>100</v>
      </c>
      <c r="D9" s="16">
        <v>101.55338118035921</v>
      </c>
      <c r="E9" s="50">
        <v>1.3278642244681116</v>
      </c>
      <c r="F9" s="15">
        <v>1.0588987394293481</v>
      </c>
      <c r="G9" s="15">
        <v>-0.5183748289636303</v>
      </c>
      <c r="H9" s="16">
        <v>-1.0321035992773009</v>
      </c>
      <c r="I9" s="1"/>
    </row>
    <row r="10" spans="1:9" ht="13" customHeight="1" x14ac:dyDescent="0.35">
      <c r="A10" s="1"/>
      <c r="B10" s="4"/>
      <c r="C10" s="51"/>
      <c r="D10" s="16"/>
      <c r="E10" s="50"/>
      <c r="F10" s="15"/>
      <c r="G10" s="15"/>
      <c r="H10" s="16"/>
      <c r="I10" s="1"/>
    </row>
    <row r="11" spans="1:9" ht="13" customHeight="1" x14ac:dyDescent="0.35">
      <c r="A11" s="1"/>
      <c r="B11" s="3"/>
      <c r="C11" s="52"/>
      <c r="D11" s="16"/>
      <c r="E11" s="130" t="s">
        <v>46</v>
      </c>
      <c r="F11" s="131"/>
      <c r="G11" s="131"/>
      <c r="H11" s="132"/>
    </row>
    <row r="12" spans="1:9" ht="13" customHeight="1" x14ac:dyDescent="0.35">
      <c r="A12" s="1"/>
      <c r="B12" s="4" t="s">
        <v>102</v>
      </c>
      <c r="C12" s="51"/>
      <c r="D12" s="16"/>
      <c r="E12" s="50">
        <v>0.80000000000000071</v>
      </c>
      <c r="F12" s="15">
        <v>0.80000000000000071</v>
      </c>
      <c r="G12" s="15">
        <v>-8.322785570066527</v>
      </c>
      <c r="H12" s="16">
        <v>-8.8097464286150178</v>
      </c>
      <c r="I12" s="1"/>
    </row>
    <row r="13" spans="1:9" ht="13" customHeight="1" x14ac:dyDescent="0.35">
      <c r="A13" s="1"/>
      <c r="B13" s="4"/>
      <c r="C13" s="51"/>
      <c r="D13" s="16"/>
      <c r="F13" s="104"/>
      <c r="G13" s="15"/>
      <c r="H13" s="16"/>
      <c r="I13" s="1"/>
    </row>
    <row r="14" spans="1:9" ht="13" customHeight="1" x14ac:dyDescent="0.35">
      <c r="A14" s="1"/>
      <c r="B14" s="53"/>
      <c r="C14" s="120" t="s">
        <v>47</v>
      </c>
      <c r="D14" s="121"/>
      <c r="E14" s="120" t="s">
        <v>47</v>
      </c>
      <c r="F14" s="122"/>
      <c r="G14" s="122"/>
      <c r="H14" s="121"/>
      <c r="I14" s="1"/>
    </row>
    <row r="15" spans="1:9" ht="13" customHeight="1" x14ac:dyDescent="0.35">
      <c r="A15" s="1"/>
      <c r="B15" s="103" t="s">
        <v>17</v>
      </c>
      <c r="C15" s="50">
        <v>3.1822714236314984</v>
      </c>
      <c r="D15" s="16">
        <v>2.7661892813589386</v>
      </c>
      <c r="E15" s="50">
        <v>2.7300330218949789</v>
      </c>
      <c r="F15" s="15">
        <v>2.7256297882739586</v>
      </c>
      <c r="G15" s="15">
        <v>2.7428692350434494</v>
      </c>
      <c r="H15" s="16">
        <v>2.7702356652167524</v>
      </c>
      <c r="I15" s="1"/>
    </row>
    <row r="16" spans="1:9" ht="13" customHeight="1" x14ac:dyDescent="0.35">
      <c r="A16" s="1"/>
      <c r="B16" s="103" t="s">
        <v>18</v>
      </c>
      <c r="C16" s="50">
        <v>4.339991160619407</v>
      </c>
      <c r="D16" s="16">
        <v>4.2193508329538147</v>
      </c>
      <c r="E16" s="50">
        <v>4.1943938605780762</v>
      </c>
      <c r="F16" s="15">
        <v>4.1772224416158892</v>
      </c>
      <c r="G16" s="15">
        <v>4.1665791513772161</v>
      </c>
      <c r="H16" s="16">
        <v>4.1601570951284907</v>
      </c>
      <c r="I16" s="1"/>
    </row>
    <row r="17" spans="1:14" ht="13" customHeight="1" x14ac:dyDescent="0.35">
      <c r="A17" s="1"/>
      <c r="B17" s="103" t="s">
        <v>19</v>
      </c>
      <c r="C17" s="50">
        <v>2.9791968535872648</v>
      </c>
      <c r="D17" s="16">
        <v>2.2749238758875214</v>
      </c>
      <c r="E17" s="50">
        <v>2.1147177111412199</v>
      </c>
      <c r="F17" s="15">
        <v>2.042356974468015</v>
      </c>
      <c r="G17" s="15">
        <v>2.034629033981147</v>
      </c>
      <c r="H17" s="16">
        <v>2.0609098303834696</v>
      </c>
      <c r="I17" s="1"/>
    </row>
    <row r="18" spans="1:14" ht="13" customHeight="1" x14ac:dyDescent="0.35">
      <c r="A18" s="1"/>
      <c r="B18" s="103" t="s">
        <v>20</v>
      </c>
      <c r="C18" s="50">
        <v>3.4933860737729496</v>
      </c>
      <c r="D18" s="16">
        <v>3.1353062554472899</v>
      </c>
      <c r="E18" s="50">
        <v>2.6276384849115995</v>
      </c>
      <c r="F18" s="15">
        <v>2.1983951795627217</v>
      </c>
      <c r="G18" s="15">
        <v>1.9880973982774039</v>
      </c>
      <c r="H18" s="16">
        <v>1.9210484181155425</v>
      </c>
      <c r="I18" s="1"/>
    </row>
    <row r="19" spans="1:14" ht="13" customHeight="1" x14ac:dyDescent="0.35">
      <c r="A19" s="1"/>
      <c r="B19" s="4"/>
      <c r="C19" s="51"/>
      <c r="D19" s="16"/>
      <c r="E19" s="50"/>
      <c r="F19" s="15"/>
      <c r="G19" s="15"/>
      <c r="H19" s="16"/>
      <c r="I19" s="1"/>
    </row>
    <row r="20" spans="1:14" ht="13" customHeight="1" x14ac:dyDescent="0.35">
      <c r="A20" s="1"/>
      <c r="B20" s="4" t="s">
        <v>21</v>
      </c>
      <c r="C20" s="49">
        <v>75.84183790344305</v>
      </c>
      <c r="D20" s="18">
        <v>76.01554057960935</v>
      </c>
      <c r="E20" s="49">
        <v>76.507542165741995</v>
      </c>
      <c r="F20" s="17">
        <v>76.972465333241217</v>
      </c>
      <c r="G20" s="17">
        <v>82.020523125796444</v>
      </c>
      <c r="H20" s="18">
        <v>100.47391686204639</v>
      </c>
      <c r="I20" s="1"/>
    </row>
    <row r="21" spans="1:14" ht="13" customHeight="1" x14ac:dyDescent="0.35">
      <c r="A21" s="1"/>
      <c r="B21" s="4" t="s">
        <v>22</v>
      </c>
      <c r="C21" s="49">
        <v>3235.1433853017697</v>
      </c>
      <c r="D21" s="18">
        <v>3245.0991116630266</v>
      </c>
      <c r="E21" s="49">
        <v>3246.542808973878</v>
      </c>
      <c r="F21" s="17">
        <v>3247.5155224673649</v>
      </c>
      <c r="G21" s="17">
        <v>3239.236125139405</v>
      </c>
      <c r="H21" s="18">
        <v>3206.7876124918471</v>
      </c>
      <c r="I21" s="54"/>
    </row>
    <row r="22" spans="1:14" ht="7.5" customHeight="1" x14ac:dyDescent="0.35">
      <c r="A22" s="1"/>
      <c r="B22" s="4"/>
      <c r="C22" s="49"/>
      <c r="D22" s="18"/>
      <c r="E22" s="50"/>
      <c r="F22" s="15"/>
      <c r="G22" s="15"/>
      <c r="H22" s="16"/>
      <c r="I22" s="1"/>
    </row>
    <row r="23" spans="1:14" ht="13" customHeight="1" x14ac:dyDescent="0.35">
      <c r="A23" s="1"/>
      <c r="B23" s="4" t="s">
        <v>26</v>
      </c>
      <c r="C23" s="49">
        <v>86.782438625827467</v>
      </c>
      <c r="D23" s="18">
        <v>86.924028179925998</v>
      </c>
      <c r="E23" s="49">
        <v>87.48663366048261</v>
      </c>
      <c r="F23" s="17">
        <v>88.018274877595047</v>
      </c>
      <c r="G23" s="17">
        <v>93.79075989097737</v>
      </c>
      <c r="H23" s="18">
        <v>114.8922816841024</v>
      </c>
      <c r="I23" s="1"/>
    </row>
    <row r="24" spans="1:14" ht="13" customHeight="1" x14ac:dyDescent="0.35">
      <c r="A24" s="1"/>
      <c r="B24" s="4"/>
      <c r="C24" s="50"/>
      <c r="D24" s="16"/>
      <c r="E24" s="50"/>
      <c r="F24" s="15"/>
      <c r="G24" s="15"/>
      <c r="H24" s="16"/>
      <c r="I24" s="1"/>
    </row>
    <row r="25" spans="1:14" ht="13" customHeight="1" x14ac:dyDescent="0.35">
      <c r="A25" s="1"/>
      <c r="B25" s="4" t="s">
        <v>27</v>
      </c>
      <c r="C25" s="50">
        <v>2.2906120936815895</v>
      </c>
      <c r="D25" s="16">
        <v>2.2888562587948789</v>
      </c>
      <c r="E25" s="50">
        <v>2.3023287065001647</v>
      </c>
      <c r="F25" s="15">
        <v>2.3153178960398102</v>
      </c>
      <c r="G25" s="15">
        <v>2.4695629339165461</v>
      </c>
      <c r="H25" s="16">
        <v>3.0379791852044726</v>
      </c>
      <c r="I25" s="55"/>
      <c r="J25" s="56"/>
      <c r="K25" s="56"/>
      <c r="L25" s="56"/>
      <c r="M25" s="56"/>
      <c r="N25" s="56"/>
    </row>
    <row r="26" spans="1:14" ht="14.5" x14ac:dyDescent="0.35">
      <c r="A26" s="1"/>
      <c r="B26" s="4" t="s">
        <v>28</v>
      </c>
      <c r="C26" s="50">
        <v>2.6124186288977738</v>
      </c>
      <c r="D26" s="16">
        <v>2.6087462340979708</v>
      </c>
      <c r="E26" s="50">
        <v>2.6240510219176603</v>
      </c>
      <c r="F26" s="15">
        <v>2.6388062668606866</v>
      </c>
      <c r="G26" s="15">
        <v>2.8139814986857634</v>
      </c>
      <c r="H26" s="16">
        <v>3.4588607374704647</v>
      </c>
      <c r="I26" s="55"/>
      <c r="J26" s="56"/>
      <c r="K26" s="56"/>
      <c r="L26" s="56"/>
      <c r="M26" s="56"/>
      <c r="N26" s="56"/>
    </row>
    <row r="27" spans="1:14" ht="6.75" customHeight="1" x14ac:dyDescent="0.35">
      <c r="A27" s="1"/>
      <c r="B27" s="20"/>
      <c r="C27" s="57"/>
      <c r="D27" s="58"/>
      <c r="E27" s="59"/>
      <c r="F27" s="60"/>
      <c r="G27" s="60"/>
      <c r="H27" s="61"/>
      <c r="I27" s="1"/>
    </row>
    <row r="28" spans="1:14" ht="12" customHeight="1" x14ac:dyDescent="0.35">
      <c r="A28" s="1"/>
      <c r="B28" s="8" t="s">
        <v>33</v>
      </c>
      <c r="C28" s="8"/>
      <c r="D28" s="7"/>
      <c r="E28" s="7"/>
      <c r="F28" s="7"/>
      <c r="G28" s="7"/>
      <c r="H28" s="7"/>
      <c r="I28" s="1"/>
    </row>
    <row r="29" spans="1:14" ht="12" customHeight="1" x14ac:dyDescent="0.35">
      <c r="A29" s="1"/>
      <c r="B29" s="8" t="s">
        <v>34</v>
      </c>
      <c r="C29" s="8"/>
      <c r="D29" s="7"/>
      <c r="E29" s="7"/>
      <c r="F29" s="7"/>
      <c r="G29" s="7"/>
      <c r="H29" s="7"/>
      <c r="I29" s="1"/>
    </row>
    <row r="30" spans="1:14" ht="12" customHeight="1" x14ac:dyDescent="0.35">
      <c r="A30" s="1"/>
      <c r="B30" s="8" t="s">
        <v>35</v>
      </c>
      <c r="C30" s="8"/>
      <c r="D30" s="7"/>
      <c r="E30" s="7"/>
      <c r="F30" s="7"/>
      <c r="G30" s="7"/>
      <c r="H30" s="7"/>
      <c r="I30" s="1"/>
    </row>
    <row r="31" spans="1:14" ht="12" customHeight="1" x14ac:dyDescent="0.35">
      <c r="A31" s="1"/>
      <c r="B31" s="8" t="s">
        <v>48</v>
      </c>
      <c r="C31" s="8"/>
      <c r="D31" s="7"/>
      <c r="E31" s="7"/>
      <c r="F31" s="7"/>
      <c r="G31" s="7"/>
      <c r="H31" s="7"/>
      <c r="I31" s="1"/>
    </row>
    <row r="32" spans="1:14" ht="15" customHeight="1" x14ac:dyDescent="0.35">
      <c r="A32" s="1"/>
      <c r="B32" s="8" t="s">
        <v>37</v>
      </c>
      <c r="C32" s="8"/>
      <c r="D32" s="7"/>
      <c r="E32" s="7"/>
      <c r="F32" s="7"/>
      <c r="G32" s="7"/>
      <c r="H32" s="7"/>
      <c r="I32" s="1"/>
    </row>
    <row r="33" spans="1:9" ht="14.5" x14ac:dyDescent="0.35">
      <c r="A33" s="1"/>
      <c r="B33" s="62" t="s">
        <v>115</v>
      </c>
      <c r="C33" s="8"/>
      <c r="D33" s="9"/>
      <c r="E33" s="9"/>
      <c r="F33" s="9"/>
      <c r="G33" s="9"/>
      <c r="H33" s="9"/>
      <c r="I33" s="1"/>
    </row>
    <row r="34" spans="1:9" ht="14.5" x14ac:dyDescent="0.35">
      <c r="A34" s="1"/>
      <c r="B34" s="63" t="s">
        <v>116</v>
      </c>
      <c r="C34" s="8"/>
      <c r="D34" s="9"/>
      <c r="E34" s="9"/>
      <c r="F34" s="9"/>
      <c r="G34" s="9"/>
      <c r="H34" s="9"/>
      <c r="I34" s="1"/>
    </row>
    <row r="35" spans="1:9" ht="14.5" x14ac:dyDescent="0.35">
      <c r="A35" s="1"/>
      <c r="B35" s="8"/>
      <c r="C35" s="8"/>
      <c r="D35" s="9"/>
      <c r="E35" s="9"/>
      <c r="F35" s="9"/>
      <c r="G35" s="9"/>
      <c r="H35" s="9"/>
      <c r="I35" s="1"/>
    </row>
    <row r="36" spans="1:9" ht="14.5" hidden="1" x14ac:dyDescent="0.35">
      <c r="A36" s="1"/>
      <c r="B36" s="8"/>
      <c r="C36" s="8"/>
      <c r="D36" s="9"/>
      <c r="E36" s="9"/>
      <c r="F36" s="9"/>
      <c r="G36" s="9"/>
      <c r="H36" s="9"/>
      <c r="I36" s="1"/>
    </row>
    <row r="37" spans="1:9" ht="15" hidden="1" customHeight="1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15" hidden="1" customHeight="1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14.5" hidden="1" x14ac:dyDescent="0.35">
      <c r="D39" s="11"/>
      <c r="E39" s="11"/>
      <c r="F39" s="11"/>
      <c r="G39" s="11"/>
      <c r="H39" s="11"/>
    </row>
    <row r="40" spans="1:9" ht="14.5" hidden="1" x14ac:dyDescent="0.35"/>
    <row r="41" spans="1:9" ht="14.5" hidden="1" x14ac:dyDescent="0.35"/>
    <row r="42" spans="1:9" ht="14.5" hidden="1" x14ac:dyDescent="0.35"/>
    <row r="43" spans="1:9" ht="14.5" hidden="1" x14ac:dyDescent="0.35"/>
    <row r="44" spans="1:9" ht="14.5" hidden="1" x14ac:dyDescent="0.35"/>
    <row r="45" spans="1:9" ht="14.5" hidden="1" x14ac:dyDescent="0.35"/>
    <row r="46" spans="1:9" ht="14.5" hidden="1" x14ac:dyDescent="0.35"/>
    <row r="47" spans="1:9" ht="14.5" hidden="1" x14ac:dyDescent="0.35"/>
    <row r="48" spans="1:9" ht="14.5" hidden="1" x14ac:dyDescent="0.35"/>
    <row r="49" ht="14.5" hidden="1" x14ac:dyDescent="0.35"/>
    <row r="50" ht="14.5" hidden="1" x14ac:dyDescent="0.35"/>
    <row r="51" ht="14.5" hidden="1" x14ac:dyDescent="0.35"/>
    <row r="52" ht="14.5" hidden="1" x14ac:dyDescent="0.35"/>
    <row r="53" ht="14.5" hidden="1" x14ac:dyDescent="0.35"/>
    <row r="54" ht="14.5" hidden="1" x14ac:dyDescent="0.35"/>
    <row r="55" ht="14.5" hidden="1" x14ac:dyDescent="0.35"/>
    <row r="56" ht="14.5" hidden="1" x14ac:dyDescent="0.35"/>
    <row r="57" ht="14.5" hidden="1" x14ac:dyDescent="0.35"/>
    <row r="58" ht="14.5" hidden="1" x14ac:dyDescent="0.35"/>
    <row r="59" ht="14.5" hidden="1" x14ac:dyDescent="0.35"/>
    <row r="60" ht="14.5" hidden="1" x14ac:dyDescent="0.35"/>
    <row r="61" ht="14.5" hidden="1" x14ac:dyDescent="0.35"/>
    <row r="62" ht="14.5" hidden="1" x14ac:dyDescent="0.35"/>
    <row r="63" ht="14.5" hidden="1" x14ac:dyDescent="0.35"/>
    <row r="64" ht="14.5" hidden="1" x14ac:dyDescent="0.35"/>
    <row r="65" ht="14.5" hidden="1" x14ac:dyDescent="0.35"/>
    <row r="66" ht="14.5" hidden="1" x14ac:dyDescent="0.35"/>
    <row r="67" ht="14.5" hidden="1" x14ac:dyDescent="0.35"/>
    <row r="68" ht="14.5" hidden="1" x14ac:dyDescent="0.35"/>
    <row r="69" ht="14.5" hidden="1" x14ac:dyDescent="0.35"/>
    <row r="70" ht="14.5" hidden="1" x14ac:dyDescent="0.35"/>
    <row r="71" ht="14.5" hidden="1" x14ac:dyDescent="0.35"/>
    <row r="72" ht="14.5" hidden="1" x14ac:dyDescent="0.35"/>
    <row r="73" ht="14.5" hidden="1" x14ac:dyDescent="0.35"/>
    <row r="74" ht="14.5" hidden="1" x14ac:dyDescent="0.35"/>
    <row r="75" ht="14.5" hidden="1" x14ac:dyDescent="0.35"/>
    <row r="76" ht="14.5" hidden="1" x14ac:dyDescent="0.35"/>
    <row r="77" ht="14.5" hidden="1" x14ac:dyDescent="0.35"/>
    <row r="78" ht="14.5" hidden="1" x14ac:dyDescent="0.35"/>
    <row r="79" ht="14.5" hidden="1" x14ac:dyDescent="0.35"/>
    <row r="80" ht="14.5" hidden="1" x14ac:dyDescent="0.35"/>
    <row r="81" ht="14.5" hidden="1" x14ac:dyDescent="0.35"/>
    <row r="82" ht="14.5" hidden="1" x14ac:dyDescent="0.35"/>
    <row r="83" ht="14.5" hidden="1" x14ac:dyDescent="0.35"/>
    <row r="84" ht="14.5" hidden="1" x14ac:dyDescent="0.35"/>
    <row r="85" ht="14.5" hidden="1" x14ac:dyDescent="0.35"/>
    <row r="86" ht="14.5" hidden="1" x14ac:dyDescent="0.35"/>
    <row r="87" ht="14.5" hidden="1" x14ac:dyDescent="0.35"/>
    <row r="88" ht="14.5" hidden="1" x14ac:dyDescent="0.35"/>
  </sheetData>
  <mergeCells count="8">
    <mergeCell ref="C14:D14"/>
    <mergeCell ref="E14:H14"/>
    <mergeCell ref="B2:B3"/>
    <mergeCell ref="C2:D2"/>
    <mergeCell ref="E2:H2"/>
    <mergeCell ref="C4:D4"/>
    <mergeCell ref="E4:H4"/>
    <mergeCell ref="E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7"/>
  <sheetViews>
    <sheetView workbookViewId="0">
      <selection activeCell="F9" sqref="F9"/>
    </sheetView>
  </sheetViews>
  <sheetFormatPr defaultColWidth="0" defaultRowHeight="14.5" zeroHeight="1" x14ac:dyDescent="0.35"/>
  <cols>
    <col min="1" max="1" width="2.81640625" style="1" customWidth="1"/>
    <col min="2" max="2" width="60.7265625" style="1" customWidth="1"/>
    <col min="3" max="8" width="10.7265625" style="1" customWidth="1"/>
    <col min="9" max="9" width="2.81640625" style="1" customWidth="1"/>
    <col min="10" max="15" width="9.1796875" style="1" hidden="1" customWidth="1"/>
    <col min="16" max="17" width="0" style="1" hidden="1" customWidth="1"/>
    <col min="18" max="16384" width="9.1796875" style="1" hidden="1"/>
  </cols>
  <sheetData>
    <row r="1" spans="2:8" s="25" customFormat="1" ht="15" customHeight="1" x14ac:dyDescent="0.35">
      <c r="C1" s="26"/>
      <c r="D1" s="26"/>
      <c r="E1" s="26"/>
      <c r="F1" s="27"/>
      <c r="G1" s="27"/>
    </row>
    <row r="2" spans="2:8" s="25" customFormat="1" ht="26.15" customHeight="1" x14ac:dyDescent="0.35">
      <c r="B2" s="133" t="s">
        <v>40</v>
      </c>
      <c r="C2" s="135" t="s">
        <v>32</v>
      </c>
      <c r="D2" s="135"/>
      <c r="E2" s="135"/>
      <c r="F2" s="136" t="s">
        <v>38</v>
      </c>
      <c r="G2" s="136"/>
      <c r="H2" s="136"/>
    </row>
    <row r="3" spans="2:8" s="25" customFormat="1" ht="15" customHeight="1" x14ac:dyDescent="0.35">
      <c r="B3" s="134"/>
      <c r="C3" s="28">
        <v>2025</v>
      </c>
      <c r="D3" s="29">
        <f>C3+1</f>
        <v>2026</v>
      </c>
      <c r="E3" s="30">
        <f>D3+1</f>
        <v>2027</v>
      </c>
      <c r="F3" s="28">
        <f>C3</f>
        <v>2025</v>
      </c>
      <c r="G3" s="29">
        <f t="shared" ref="G3:H3" si="0">D3</f>
        <v>2026</v>
      </c>
      <c r="H3" s="30">
        <f t="shared" si="0"/>
        <v>2027</v>
      </c>
    </row>
    <row r="4" spans="2:8" s="25" customFormat="1" ht="15" customHeight="1" x14ac:dyDescent="0.35">
      <c r="B4" s="31" t="s">
        <v>12</v>
      </c>
      <c r="C4" s="32"/>
      <c r="D4" s="1"/>
      <c r="E4" s="33"/>
      <c r="F4" s="1"/>
      <c r="G4" s="1"/>
      <c r="H4" s="33"/>
    </row>
    <row r="5" spans="2:8" s="25" customFormat="1" ht="15" customHeight="1" x14ac:dyDescent="0.35">
      <c r="B5" s="100" t="s">
        <v>96</v>
      </c>
      <c r="C5" s="32"/>
      <c r="D5" s="1"/>
      <c r="E5" s="33"/>
      <c r="F5" s="1"/>
      <c r="G5" s="1"/>
      <c r="H5" s="33"/>
    </row>
    <row r="6" spans="2:8" s="25" customFormat="1" ht="15" customHeight="1" x14ac:dyDescent="0.35">
      <c r="B6" s="101" t="s">
        <v>97</v>
      </c>
      <c r="C6" s="34">
        <v>0</v>
      </c>
      <c r="D6" s="35">
        <v>0</v>
      </c>
      <c r="E6" s="36">
        <v>0</v>
      </c>
      <c r="F6" s="37">
        <v>-15</v>
      </c>
      <c r="G6" s="37">
        <v>-20</v>
      </c>
      <c r="H6" s="38">
        <v>0</v>
      </c>
    </row>
    <row r="7" spans="2:8" s="25" customFormat="1" ht="15" customHeight="1" x14ac:dyDescent="0.35">
      <c r="B7" s="101" t="s">
        <v>100</v>
      </c>
      <c r="C7" s="34">
        <v>0</v>
      </c>
      <c r="D7" s="35">
        <v>0</v>
      </c>
      <c r="E7" s="36">
        <v>0</v>
      </c>
      <c r="F7" s="37">
        <v>-10</v>
      </c>
      <c r="G7" s="37">
        <v>-20</v>
      </c>
      <c r="H7" s="38">
        <v>0</v>
      </c>
    </row>
    <row r="8" spans="2:8" s="25" customFormat="1" ht="15" customHeight="1" x14ac:dyDescent="0.35">
      <c r="B8" s="102" t="s">
        <v>98</v>
      </c>
      <c r="C8" s="34">
        <v>0</v>
      </c>
      <c r="D8" s="35">
        <v>0</v>
      </c>
      <c r="E8" s="36">
        <v>0</v>
      </c>
      <c r="F8" s="37">
        <v>-10</v>
      </c>
      <c r="G8" s="37">
        <v>-20</v>
      </c>
      <c r="H8" s="38">
        <v>0</v>
      </c>
    </row>
    <row r="9" spans="2:8" s="25" customFormat="1" ht="15" customHeight="1" x14ac:dyDescent="0.35">
      <c r="B9" s="102" t="s">
        <v>99</v>
      </c>
      <c r="C9" s="34">
        <v>0</v>
      </c>
      <c r="D9" s="35">
        <v>0</v>
      </c>
      <c r="E9" s="36">
        <v>0</v>
      </c>
      <c r="F9" s="37">
        <v>-15</v>
      </c>
      <c r="G9" s="37">
        <v>-20</v>
      </c>
      <c r="H9" s="38">
        <v>0</v>
      </c>
    </row>
    <row r="10" spans="2:8" s="25" customFormat="1" ht="15" customHeight="1" x14ac:dyDescent="0.35">
      <c r="B10" s="39"/>
      <c r="C10" s="34"/>
      <c r="D10" s="35"/>
      <c r="E10" s="36"/>
      <c r="F10" s="37"/>
      <c r="G10" s="37"/>
      <c r="H10" s="38"/>
    </row>
    <row r="11" spans="2:8" s="25" customFormat="1" ht="15" customHeight="1" x14ac:dyDescent="0.35">
      <c r="B11" s="39" t="s">
        <v>43</v>
      </c>
      <c r="C11" s="34">
        <v>2</v>
      </c>
      <c r="D11" s="35">
        <v>2</v>
      </c>
      <c r="E11" s="36">
        <v>2</v>
      </c>
      <c r="F11" s="37">
        <v>-10</v>
      </c>
      <c r="G11" s="37">
        <v>-10</v>
      </c>
      <c r="H11" s="38">
        <v>0</v>
      </c>
    </row>
    <row r="12" spans="2:8" s="25" customFormat="1" ht="15" customHeight="1" x14ac:dyDescent="0.35">
      <c r="B12" s="40"/>
      <c r="C12" s="41"/>
      <c r="D12" s="42"/>
      <c r="E12" s="43"/>
      <c r="F12" s="42"/>
      <c r="G12" s="42"/>
      <c r="H12" s="44"/>
    </row>
    <row r="13" spans="2:8" s="25" customFormat="1" ht="15" customHeight="1" x14ac:dyDescent="0.35">
      <c r="B13" s="137" t="s">
        <v>104</v>
      </c>
      <c r="C13" s="137"/>
      <c r="D13" s="137"/>
      <c r="E13" s="137"/>
      <c r="F13" s="137"/>
      <c r="G13" s="137"/>
      <c r="H13" s="137"/>
    </row>
    <row r="14" spans="2:8" s="25" customFormat="1" ht="15" customHeight="1" x14ac:dyDescent="0.35">
      <c r="B14" s="138"/>
      <c r="C14" s="138"/>
      <c r="D14" s="138"/>
      <c r="E14" s="138"/>
      <c r="F14" s="138"/>
      <c r="G14" s="138"/>
      <c r="H14" s="138"/>
    </row>
    <row r="15" spans="2:8" ht="15" customHeight="1" x14ac:dyDescent="0.35">
      <c r="B15" s="25" t="s">
        <v>44</v>
      </c>
      <c r="C15" s="26"/>
      <c r="D15" s="26"/>
      <c r="E15" s="26"/>
      <c r="F15" s="27"/>
      <c r="G15" s="27"/>
      <c r="H15" s="25"/>
    </row>
    <row r="16" spans="2:8" ht="15" customHeight="1" x14ac:dyDescent="0.35"/>
    <row r="17" spans="3:7" ht="15" customHeight="1" x14ac:dyDescent="0.35"/>
    <row r="18" spans="3:7" ht="15" hidden="1" customHeight="1" x14ac:dyDescent="0.35">
      <c r="C18" s="45"/>
      <c r="D18" s="45"/>
      <c r="E18" s="45"/>
      <c r="F18" s="45"/>
      <c r="G18" s="45"/>
    </row>
    <row r="19" spans="3:7" ht="15" hidden="1" customHeight="1" x14ac:dyDescent="0.35"/>
    <row r="20" spans="3:7" ht="15" hidden="1" customHeight="1" x14ac:dyDescent="0.35"/>
    <row r="21" spans="3:7" ht="15" hidden="1" customHeight="1" x14ac:dyDescent="0.35"/>
    <row r="22" spans="3:7" ht="15" hidden="1" customHeight="1" x14ac:dyDescent="0.35"/>
    <row r="23" spans="3:7" ht="15" hidden="1" customHeight="1" x14ac:dyDescent="0.35"/>
    <row r="24" spans="3:7" ht="15" hidden="1" customHeight="1" x14ac:dyDescent="0.35"/>
    <row r="25" spans="3:7" ht="15" hidden="1" customHeight="1" x14ac:dyDescent="0.35"/>
    <row r="26" spans="3:7" ht="15" hidden="1" customHeight="1" x14ac:dyDescent="0.35"/>
    <row r="27" spans="3:7" ht="15" hidden="1" customHeight="1" x14ac:dyDescent="0.35"/>
    <row r="28" spans="3:7" ht="15" hidden="1" customHeight="1" x14ac:dyDescent="0.35"/>
    <row r="29" spans="3:7" ht="15" hidden="1" customHeight="1" x14ac:dyDescent="0.35"/>
    <row r="30" spans="3:7" ht="15" hidden="1" customHeight="1" x14ac:dyDescent="0.35"/>
    <row r="31" spans="3:7" ht="15" hidden="1" customHeight="1" x14ac:dyDescent="0.35"/>
    <row r="32" spans="3:7" ht="15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  <row r="44" ht="15" hidden="1" customHeight="1" x14ac:dyDescent="0.35"/>
    <row r="45" ht="15" hidden="1" customHeight="1" x14ac:dyDescent="0.35"/>
    <row r="46" ht="15" hidden="1" customHeight="1" x14ac:dyDescent="0.35"/>
    <row r="47" ht="15" hidden="1" customHeight="1" x14ac:dyDescent="0.35"/>
    <row r="48" ht="15" hidden="1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</sheetData>
  <mergeCells count="4">
    <mergeCell ref="B2:B3"/>
    <mergeCell ref="C2:E2"/>
    <mergeCell ref="F2:H2"/>
    <mergeCell ref="B13:H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workbookViewId="0">
      <selection activeCell="G6" sqref="G6"/>
    </sheetView>
  </sheetViews>
  <sheetFormatPr defaultColWidth="0" defaultRowHeight="14.5" zeroHeight="1" x14ac:dyDescent="0.35"/>
  <cols>
    <col min="1" max="1" width="5.81640625" customWidth="1"/>
    <col min="2" max="2" width="50.453125" style="1" customWidth="1"/>
    <col min="3" max="5" width="9.54296875" style="1" bestFit="1" customWidth="1"/>
    <col min="6" max="6" width="9.6328125" style="1" bestFit="1" customWidth="1"/>
    <col min="7" max="7" width="9.1796875" style="1" customWidth="1"/>
    <col min="8" max="8" width="10.1796875" style="1" bestFit="1" customWidth="1"/>
    <col min="9" max="9" width="2.7265625" style="1" customWidth="1"/>
    <col min="10" max="12" width="0" hidden="1" customWidth="1"/>
    <col min="13" max="16384" width="9.1796875" hidden="1"/>
  </cols>
  <sheetData>
    <row r="1" spans="1:8" x14ac:dyDescent="0.35">
      <c r="A1" s="64"/>
      <c r="B1" s="64"/>
      <c r="C1" s="65"/>
      <c r="D1" s="66"/>
      <c r="E1" s="66"/>
      <c r="F1" s="65"/>
      <c r="G1" s="67"/>
      <c r="H1" s="64"/>
    </row>
    <row r="2" spans="1:8" ht="29.25" customHeight="1" x14ac:dyDescent="0.35">
      <c r="A2" s="64"/>
      <c r="B2" s="139" t="s">
        <v>49</v>
      </c>
      <c r="C2" s="141" t="s">
        <v>32</v>
      </c>
      <c r="D2" s="141"/>
      <c r="E2" s="141"/>
      <c r="F2" s="142" t="s">
        <v>50</v>
      </c>
      <c r="G2" s="143"/>
      <c r="H2" s="144"/>
    </row>
    <row r="3" spans="1:8" x14ac:dyDescent="0.35">
      <c r="A3" s="64"/>
      <c r="B3" s="140"/>
      <c r="C3" s="68">
        <v>2025</v>
      </c>
      <c r="D3" s="69">
        <f>C3+1</f>
        <v>2026</v>
      </c>
      <c r="E3" s="70">
        <f>D3+1</f>
        <v>2027</v>
      </c>
      <c r="F3" s="68">
        <f>C3</f>
        <v>2025</v>
      </c>
      <c r="G3" s="69">
        <f t="shared" ref="G3:H3" si="0">D3</f>
        <v>2026</v>
      </c>
      <c r="H3" s="70">
        <f t="shared" si="0"/>
        <v>2027</v>
      </c>
    </row>
    <row r="4" spans="1:8" x14ac:dyDescent="0.35">
      <c r="A4" s="64"/>
      <c r="B4" s="71" t="s">
        <v>12</v>
      </c>
      <c r="C4" s="72"/>
      <c r="D4" s="65"/>
      <c r="E4" s="73"/>
      <c r="F4" s="65"/>
      <c r="G4" s="65"/>
      <c r="H4" s="73"/>
    </row>
    <row r="5" spans="1:8" x14ac:dyDescent="0.35">
      <c r="A5" s="64"/>
      <c r="B5" s="74" t="s">
        <v>51</v>
      </c>
      <c r="C5" s="75">
        <v>5</v>
      </c>
      <c r="D5" s="76">
        <v>5</v>
      </c>
      <c r="E5" s="77">
        <v>5</v>
      </c>
      <c r="F5" s="76">
        <v>-50</v>
      </c>
      <c r="G5" s="76">
        <v>0</v>
      </c>
      <c r="H5" s="77">
        <v>0</v>
      </c>
    </row>
    <row r="6" spans="1:8" x14ac:dyDescent="0.35">
      <c r="A6" s="64"/>
      <c r="B6" s="74" t="s">
        <v>52</v>
      </c>
      <c r="C6" s="75">
        <v>0</v>
      </c>
      <c r="D6" s="76">
        <v>0</v>
      </c>
      <c r="E6" s="77">
        <v>0</v>
      </c>
      <c r="F6" s="76">
        <v>-20</v>
      </c>
      <c r="G6" s="76">
        <v>0</v>
      </c>
      <c r="H6" s="77">
        <v>0</v>
      </c>
    </row>
    <row r="7" spans="1:8" x14ac:dyDescent="0.35">
      <c r="A7" s="64"/>
      <c r="B7" s="74"/>
      <c r="C7" s="75"/>
      <c r="D7" s="76"/>
      <c r="E7" s="77"/>
      <c r="F7" s="76"/>
      <c r="G7" s="76"/>
      <c r="H7" s="77"/>
    </row>
    <row r="8" spans="1:8" x14ac:dyDescent="0.35">
      <c r="A8" s="64"/>
      <c r="B8" s="74" t="s">
        <v>53</v>
      </c>
      <c r="C8" s="78">
        <v>2.5</v>
      </c>
      <c r="D8" s="79">
        <v>2.5</v>
      </c>
      <c r="E8" s="80">
        <v>2.5</v>
      </c>
      <c r="F8" s="76">
        <v>0</v>
      </c>
      <c r="G8" s="76">
        <v>-5</v>
      </c>
      <c r="H8" s="80">
        <v>-2.5</v>
      </c>
    </row>
    <row r="9" spans="1:8" x14ac:dyDescent="0.35">
      <c r="A9" s="64"/>
      <c r="B9" s="74"/>
      <c r="C9" s="78"/>
      <c r="D9" s="79"/>
      <c r="E9" s="80"/>
      <c r="F9" s="76"/>
      <c r="G9" s="76"/>
      <c r="H9" s="80"/>
    </row>
    <row r="10" spans="1:8" x14ac:dyDescent="0.35">
      <c r="A10" s="64"/>
      <c r="B10" s="74" t="s">
        <v>54</v>
      </c>
      <c r="C10" s="78">
        <v>2.5</v>
      </c>
      <c r="D10" s="79">
        <v>2.5</v>
      </c>
      <c r="E10" s="80">
        <v>2.5</v>
      </c>
      <c r="F10" s="76">
        <v>0</v>
      </c>
      <c r="G10" s="76">
        <v>0</v>
      </c>
      <c r="H10" s="77">
        <v>0</v>
      </c>
    </row>
    <row r="11" spans="1:8" x14ac:dyDescent="0.35">
      <c r="A11" s="65"/>
      <c r="B11" s="81"/>
      <c r="C11" s="82"/>
      <c r="D11" s="83"/>
      <c r="E11" s="84"/>
      <c r="F11" s="83"/>
      <c r="G11" s="83"/>
      <c r="H11" s="85"/>
    </row>
    <row r="12" spans="1:8" x14ac:dyDescent="0.35">
      <c r="A12" s="65"/>
      <c r="B12" s="86" t="s">
        <v>55</v>
      </c>
      <c r="C12" s="87"/>
      <c r="D12" s="87"/>
      <c r="E12" s="87"/>
      <c r="F12" s="88"/>
      <c r="G12" s="88"/>
      <c r="H12" s="65"/>
    </row>
    <row r="13" spans="1:8" ht="14.25" customHeight="1" x14ac:dyDescent="0.35">
      <c r="A13" s="86"/>
      <c r="B13" s="1" t="s">
        <v>105</v>
      </c>
      <c r="C13" s="89"/>
      <c r="D13" s="89"/>
      <c r="E13" s="89"/>
      <c r="F13" s="90"/>
      <c r="G13" s="90"/>
      <c r="H13" s="91"/>
    </row>
    <row r="14" spans="1:8" ht="24.75" customHeight="1" x14ac:dyDescent="0.35">
      <c r="B14" s="91" t="s">
        <v>56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Import_Oevr_SAS</vt:lpstr>
      <vt:lpstr>Import_SAS</vt:lpstr>
      <vt:lpstr>Nøgletal</vt:lpstr>
      <vt:lpstr>Nøgletal kvartalvis</vt:lpstr>
      <vt:lpstr>Landbrug</vt:lpstr>
      <vt:lpstr>Aktiekurser og udlånsvækst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Svend Greniman Andersen</dc:creator>
  <cp:lastModifiedBy>Kristian Engelund-Mikkelsen (FT)</cp:lastModifiedBy>
  <dcterms:created xsi:type="dcterms:W3CDTF">2019-09-18T15:02:25Z</dcterms:created>
  <dcterms:modified xsi:type="dcterms:W3CDTF">2024-12-20T12:04:11Z</dcterms:modified>
</cp:coreProperties>
</file>